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72" windowWidth="15480" windowHeight="9036" firstSheet="1" activeTab="1"/>
  </bookViews>
  <sheets>
    <sheet name="CATEGORIE" sheetId="1" state="hidden" r:id="rId1"/>
    <sheet name="Singoli" sheetId="2" r:id="rId2"/>
    <sheet name="Coppie" sheetId="3" r:id="rId3"/>
  </sheets>
  <definedNames>
    <definedName name="_xlfn.IFERROR" hidden="1">#NAME?</definedName>
    <definedName name="_xlnm.Print_Area" localSheetId="2">'Coppie'!$A$1:$O$43</definedName>
    <definedName name="CINTURE">'CATEGORIE'!$F$2:$F$14</definedName>
    <definedName name="Elencoppia">OFFSET('Singoli'!$D$9,0,0,COUNTA('Singoli'!$B$9:$B$3352),1)</definedName>
    <definedName name="_xlnm.Print_Titles" localSheetId="2">'Coppie'!$1:$8</definedName>
    <definedName name="_xlnm.Print_Titles" localSheetId="1">'Singoli'!$1:$8</definedName>
  </definedNames>
  <calcPr fullCalcOnLoad="1"/>
</workbook>
</file>

<file path=xl/sharedStrings.xml><?xml version="1.0" encoding="utf-8"?>
<sst xmlns="http://schemas.openxmlformats.org/spreadsheetml/2006/main" count="8820" uniqueCount="3949">
  <si>
    <t>M/F</t>
  </si>
  <si>
    <t>PESO</t>
  </si>
  <si>
    <t xml:space="preserve">KYU </t>
  </si>
  <si>
    <t xml:space="preserve">età      </t>
  </si>
  <si>
    <t xml:space="preserve">età   </t>
  </si>
  <si>
    <t>Ragazzi</t>
  </si>
  <si>
    <t>Età</t>
  </si>
  <si>
    <t xml:space="preserve">Età   </t>
  </si>
  <si>
    <t xml:space="preserve">età </t>
  </si>
  <si>
    <t>Juniores</t>
  </si>
  <si>
    <t>Seniores</t>
  </si>
  <si>
    <t>Master</t>
  </si>
  <si>
    <t>CAT</t>
  </si>
  <si>
    <t>36  oltre ANNI</t>
  </si>
  <si>
    <t>M</t>
  </si>
  <si>
    <t>BA/A</t>
  </si>
  <si>
    <t>BA/B</t>
  </si>
  <si>
    <t>F</t>
  </si>
  <si>
    <t>BLU</t>
  </si>
  <si>
    <t>CATEGORIA</t>
  </si>
  <si>
    <t>RANGE</t>
  </si>
  <si>
    <t>ANNI</t>
  </si>
  <si>
    <t>RAG</t>
  </si>
  <si>
    <t>ESO</t>
  </si>
  <si>
    <t>SPE</t>
  </si>
  <si>
    <t>JUN</t>
  </si>
  <si>
    <t>SEN</t>
  </si>
  <si>
    <t>MAS</t>
  </si>
  <si>
    <t>ETA</t>
  </si>
  <si>
    <t>KYU</t>
  </si>
  <si>
    <t>BIA</t>
  </si>
  <si>
    <t>BIA/GIA</t>
  </si>
  <si>
    <t>GIA</t>
  </si>
  <si>
    <t>GIA/ARA</t>
  </si>
  <si>
    <t>ARA</t>
  </si>
  <si>
    <t>ARA/VER</t>
  </si>
  <si>
    <t>VER</t>
  </si>
  <si>
    <t>VER/BLU</t>
  </si>
  <si>
    <t>BLU/MAR</t>
  </si>
  <si>
    <t>MAR</t>
  </si>
  <si>
    <t>MAR/NER</t>
  </si>
  <si>
    <t>NER</t>
  </si>
  <si>
    <t>BA/A1M</t>
  </si>
  <si>
    <t>BA/A2M</t>
  </si>
  <si>
    <t>BA/A1F</t>
  </si>
  <si>
    <t>BA/A2F</t>
  </si>
  <si>
    <t>BA/B1M</t>
  </si>
  <si>
    <t>BA/B2M</t>
  </si>
  <si>
    <t>BA/B1F</t>
  </si>
  <si>
    <t>BA/B2F</t>
  </si>
  <si>
    <t>RAG1M</t>
  </si>
  <si>
    <t>RAG2M</t>
  </si>
  <si>
    <t>RAG1F</t>
  </si>
  <si>
    <t>RAG2F</t>
  </si>
  <si>
    <t>ESO1M</t>
  </si>
  <si>
    <t>ESO2M</t>
  </si>
  <si>
    <t>ESO1F</t>
  </si>
  <si>
    <t>ESO2F</t>
  </si>
  <si>
    <t>SPE1M</t>
  </si>
  <si>
    <t>SPE2M</t>
  </si>
  <si>
    <t>SPE1F</t>
  </si>
  <si>
    <t>SPE2F</t>
  </si>
  <si>
    <t>JUN1M</t>
  </si>
  <si>
    <t>JUN2M</t>
  </si>
  <si>
    <t>JUN1F</t>
  </si>
  <si>
    <t>JUN2F</t>
  </si>
  <si>
    <t>SEN1M</t>
  </si>
  <si>
    <t>SEN2M</t>
  </si>
  <si>
    <t>SEN1F</t>
  </si>
  <si>
    <t>SEN2F</t>
  </si>
  <si>
    <t>MAS1M</t>
  </si>
  <si>
    <t>MAS2M</t>
  </si>
  <si>
    <t>MAS1F</t>
  </si>
  <si>
    <t>MAS2F</t>
  </si>
  <si>
    <t xml:space="preserve">COGNOME </t>
  </si>
  <si>
    <t>NOME</t>
  </si>
  <si>
    <t>SOCIETA'</t>
  </si>
  <si>
    <t>GIO1M</t>
  </si>
  <si>
    <t>GIO1F</t>
  </si>
  <si>
    <t>GIO2M</t>
  </si>
  <si>
    <t>GIO2F</t>
  </si>
  <si>
    <t>CATEGORIE NAZIONALI</t>
  </si>
  <si>
    <t>Spe Cad Jun Sen Mas</t>
  </si>
  <si>
    <t>+ 50</t>
  </si>
  <si>
    <t>+ 42</t>
  </si>
  <si>
    <t>+ 65</t>
  </si>
  <si>
    <t>+ 78</t>
  </si>
  <si>
    <t>+ 68</t>
  </si>
  <si>
    <t>21-24</t>
  </si>
  <si>
    <t>24-27</t>
  </si>
  <si>
    <t>27-30</t>
  </si>
  <si>
    <t>30-34</t>
  </si>
  <si>
    <t>34-38</t>
  </si>
  <si>
    <t>38-42</t>
  </si>
  <si>
    <t>42-46</t>
  </si>
  <si>
    <t>46-50</t>
  </si>
  <si>
    <t>50-55</t>
  </si>
  <si>
    <t>55-60</t>
  </si>
  <si>
    <t>60-65</t>
  </si>
  <si>
    <t>37-41</t>
  </si>
  <si>
    <t>41-45</t>
  </si>
  <si>
    <t>45-50</t>
  </si>
  <si>
    <t>60-66</t>
  </si>
  <si>
    <t>66-72</t>
  </si>
  <si>
    <t>72-78</t>
  </si>
  <si>
    <t>36-40</t>
  </si>
  <si>
    <t>40-44</t>
  </si>
  <si>
    <t>44-48</t>
  </si>
  <si>
    <t>48-52</t>
  </si>
  <si>
    <t>52-57</t>
  </si>
  <si>
    <t>57-63</t>
  </si>
  <si>
    <t>63-68</t>
  </si>
  <si>
    <t>Esordienti</t>
  </si>
  <si>
    <t>BA/A1M-10</t>
  </si>
  <si>
    <t>BA/A1M-11</t>
  </si>
  <si>
    <t>BA/A1M-12</t>
  </si>
  <si>
    <t>BA/A1M-13</t>
  </si>
  <si>
    <t>BA/A1M-14</t>
  </si>
  <si>
    <t>BA/A1M-15</t>
  </si>
  <si>
    <t>BA/A1M-16</t>
  </si>
  <si>
    <t>BA/A1M-17</t>
  </si>
  <si>
    <t>BA/A1M-18</t>
  </si>
  <si>
    <t>BA/A1M-19</t>
  </si>
  <si>
    <t>BA/A1M-20</t>
  </si>
  <si>
    <t>BA/A1M-21</t>
  </si>
  <si>
    <t>BA/A1M-22</t>
  </si>
  <si>
    <t>BA/A1M-23</t>
  </si>
  <si>
    <t>BA/A1M-24</t>
  </si>
  <si>
    <t>BA/A1M-25</t>
  </si>
  <si>
    <t>BA/A1M-26</t>
  </si>
  <si>
    <t>BA/A1M-27</t>
  </si>
  <si>
    <t>BA/A1M-28</t>
  </si>
  <si>
    <t>BA/A1M-29</t>
  </si>
  <si>
    <t>BA/A1M-30</t>
  </si>
  <si>
    <t>BA/A1M-31</t>
  </si>
  <si>
    <t>BA/A1M-32</t>
  </si>
  <si>
    <t>BA/A1M-33</t>
  </si>
  <si>
    <t>BA/A1M-34</t>
  </si>
  <si>
    <t>BA/A1M-35</t>
  </si>
  <si>
    <t>BA/A1M-36</t>
  </si>
  <si>
    <t>BA/A1M-37</t>
  </si>
  <si>
    <t>BA/A1M-38</t>
  </si>
  <si>
    <t>BA/A1M-39</t>
  </si>
  <si>
    <t>BA/A1M-40</t>
  </si>
  <si>
    <t>BA/A1M-41</t>
  </si>
  <si>
    <t>BA/A1M-42</t>
  </si>
  <si>
    <t>BA/A1M-43</t>
  </si>
  <si>
    <t>BA/A1M-44</t>
  </si>
  <si>
    <t>BA/A1M-45</t>
  </si>
  <si>
    <t>BA/A1M-46</t>
  </si>
  <si>
    <t>BA/A1M-47</t>
  </si>
  <si>
    <t>BA/A1M-48</t>
  </si>
  <si>
    <t>BA/A1M-49</t>
  </si>
  <si>
    <t>BA/A1M-50</t>
  </si>
  <si>
    <t>BA/A1M-51</t>
  </si>
  <si>
    <t>BA/A1M-52</t>
  </si>
  <si>
    <t>BA/A1M-53</t>
  </si>
  <si>
    <t>BA/A1M-54</t>
  </si>
  <si>
    <t>BA/A1M-55</t>
  </si>
  <si>
    <t>BA/A1M-56</t>
  </si>
  <si>
    <t>BA/A1M-57</t>
  </si>
  <si>
    <t>BA/A1M-58</t>
  </si>
  <si>
    <t>BA/A1M-59</t>
  </si>
  <si>
    <t>BA/A1M-60</t>
  </si>
  <si>
    <t>BA/A1M-61</t>
  </si>
  <si>
    <t>BA/A1M-62</t>
  </si>
  <si>
    <t>BA/A1M-63</t>
  </si>
  <si>
    <t>BA/A1M-64</t>
  </si>
  <si>
    <t>BA/A1M-65</t>
  </si>
  <si>
    <t>BA/A1M-66</t>
  </si>
  <si>
    <t>BA/A1M-67</t>
  </si>
  <si>
    <t>BA/A1M-68</t>
  </si>
  <si>
    <t>BA/A1M-69</t>
  </si>
  <si>
    <t>BA/A1M-70</t>
  </si>
  <si>
    <t>BA/A1M-71</t>
  </si>
  <si>
    <t>BA/A1M-72</t>
  </si>
  <si>
    <t>BA/A1M-73</t>
  </si>
  <si>
    <t>BA/A1M-74</t>
  </si>
  <si>
    <t>BA/A1M-75</t>
  </si>
  <si>
    <t>BA/A1M-76</t>
  </si>
  <si>
    <t>BA/A1M-77</t>
  </si>
  <si>
    <t>BA/A1M-78</t>
  </si>
  <si>
    <t>BA/A1M-79</t>
  </si>
  <si>
    <t>BA/A1M-80</t>
  </si>
  <si>
    <t>BA/A1M-81</t>
  </si>
  <si>
    <t>BA/A1M-82</t>
  </si>
  <si>
    <t>BA/A1M-83</t>
  </si>
  <si>
    <t>BA/A1M-84</t>
  </si>
  <si>
    <t>BA/A1M-85</t>
  </si>
  <si>
    <t>BA/A1M-86</t>
  </si>
  <si>
    <t>BA/A1M-87</t>
  </si>
  <si>
    <t>BA/A1M-88</t>
  </si>
  <si>
    <t>BA/A1M-89</t>
  </si>
  <si>
    <t>BA/A1M-90</t>
  </si>
  <si>
    <t>BA/A1M-91</t>
  </si>
  <si>
    <t>BA/A1M-92</t>
  </si>
  <si>
    <t>BA/A1M-93</t>
  </si>
  <si>
    <t>BA/A1M-94</t>
  </si>
  <si>
    <t>BA/A1M-95</t>
  </si>
  <si>
    <t>BA/A1M-96</t>
  </si>
  <si>
    <t>BA/A1M-97</t>
  </si>
  <si>
    <t>BA/A1M-98</t>
  </si>
  <si>
    <t>BA/A1M-99</t>
  </si>
  <si>
    <t>BA/A1M-100</t>
  </si>
  <si>
    <t>BA/A2M-10</t>
  </si>
  <si>
    <t>BA/A2M-11</t>
  </si>
  <si>
    <t>BA/A2M-12</t>
  </si>
  <si>
    <t>BA/A2M-13</t>
  </si>
  <si>
    <t>BA/A2M-14</t>
  </si>
  <si>
    <t>BA/A2M-15</t>
  </si>
  <si>
    <t>BA/A2M-16</t>
  </si>
  <si>
    <t>BA/A2M-17</t>
  </si>
  <si>
    <t>BA/A2M-18</t>
  </si>
  <si>
    <t>BA/A2M-19</t>
  </si>
  <si>
    <t>BA/A2M-20</t>
  </si>
  <si>
    <t>BA/A2M-21</t>
  </si>
  <si>
    <t>BA/A2M-22</t>
  </si>
  <si>
    <t>BA/A2M-23</t>
  </si>
  <si>
    <t>BA/A2M-24</t>
  </si>
  <si>
    <t>BA/A2M-25</t>
  </si>
  <si>
    <t>BA/A2M-26</t>
  </si>
  <si>
    <t>BA/A2M-27</t>
  </si>
  <si>
    <t>BA/A2M-28</t>
  </si>
  <si>
    <t>BA/A2M-29</t>
  </si>
  <si>
    <t>BA/A2M-30</t>
  </si>
  <si>
    <t>BA/A2M-31</t>
  </si>
  <si>
    <t>BA/A2M-32</t>
  </si>
  <si>
    <t>BA/A2M-33</t>
  </si>
  <si>
    <t>BA/A2M-34</t>
  </si>
  <si>
    <t>BA/A2M-35</t>
  </si>
  <si>
    <t>BA/A2M-36</t>
  </si>
  <si>
    <t>BA/A2M-37</t>
  </si>
  <si>
    <t>BA/A2M-38</t>
  </si>
  <si>
    <t>BA/A2M-39</t>
  </si>
  <si>
    <t>BA/A2M-40</t>
  </si>
  <si>
    <t>BA/A2M-41</t>
  </si>
  <si>
    <t>BA/A2M-42</t>
  </si>
  <si>
    <t>BA/A2M-43</t>
  </si>
  <si>
    <t>BA/A2M-44</t>
  </si>
  <si>
    <t>BA/A2M-45</t>
  </si>
  <si>
    <t>BA/A2M-46</t>
  </si>
  <si>
    <t>BA/A2M-47</t>
  </si>
  <si>
    <t>BA/A2M-48</t>
  </si>
  <si>
    <t>BA/A2M-49</t>
  </si>
  <si>
    <t>BA/A2M-50</t>
  </si>
  <si>
    <t>BA/A2M-51</t>
  </si>
  <si>
    <t>BA/A2M-52</t>
  </si>
  <si>
    <t>BA/A2M-53</t>
  </si>
  <si>
    <t>BA/A2M-54</t>
  </si>
  <si>
    <t>BA/A2M-55</t>
  </si>
  <si>
    <t>BA/A2M-56</t>
  </si>
  <si>
    <t>BA/A2M-57</t>
  </si>
  <si>
    <t>BA/A2M-58</t>
  </si>
  <si>
    <t>BA/A2M-59</t>
  </si>
  <si>
    <t>BA/A2M-60</t>
  </si>
  <si>
    <t>BA/A2M-61</t>
  </si>
  <si>
    <t>BA/A2M-62</t>
  </si>
  <si>
    <t>BA/A2M-63</t>
  </si>
  <si>
    <t>BA/A2M-64</t>
  </si>
  <si>
    <t>BA/A2M-65</t>
  </si>
  <si>
    <t>BA/A2M-66</t>
  </si>
  <si>
    <t>BA/A2M-67</t>
  </si>
  <si>
    <t>BA/A2M-68</t>
  </si>
  <si>
    <t>BA/A2M-69</t>
  </si>
  <si>
    <t>BA/A2M-70</t>
  </si>
  <si>
    <t>BA/A2M-71</t>
  </si>
  <si>
    <t>BA/A2M-72</t>
  </si>
  <si>
    <t>BA/A2M-73</t>
  </si>
  <si>
    <t>BA/A2M-74</t>
  </si>
  <si>
    <t>BA/A2M-75</t>
  </si>
  <si>
    <t>BA/A2M-76</t>
  </si>
  <si>
    <t>BA/A2M-77</t>
  </si>
  <si>
    <t>BA/A2M-78</t>
  </si>
  <si>
    <t>BA/A2M-79</t>
  </si>
  <si>
    <t>BA/A2M-80</t>
  </si>
  <si>
    <t>BA/A2M-81</t>
  </si>
  <si>
    <t>BA/A2M-82</t>
  </si>
  <si>
    <t>BA/A2M-83</t>
  </si>
  <si>
    <t>BA/A2M-84</t>
  </si>
  <si>
    <t>BA/A2M-85</t>
  </si>
  <si>
    <t>BA/A2M-86</t>
  </si>
  <si>
    <t>BA/A2M-87</t>
  </si>
  <si>
    <t>BA/A2M-88</t>
  </si>
  <si>
    <t>BA/A2M-89</t>
  </si>
  <si>
    <t>BA/A2M-90</t>
  </si>
  <si>
    <t>BA/A2M-91</t>
  </si>
  <si>
    <t>BA/A2M-92</t>
  </si>
  <si>
    <t>BA/A2M-93</t>
  </si>
  <si>
    <t>BA/A2M-94</t>
  </si>
  <si>
    <t>BA/A2M-95</t>
  </si>
  <si>
    <t>BA/A2M-96</t>
  </si>
  <si>
    <t>BA/A2M-97</t>
  </si>
  <si>
    <t>BA/A2M-98</t>
  </si>
  <si>
    <t>BA/A2M-99</t>
  </si>
  <si>
    <t>BA/A2M-100</t>
  </si>
  <si>
    <t>BA/A1F-10</t>
  </si>
  <si>
    <t>BA/A1F-11</t>
  </si>
  <si>
    <t>BA/A1F-12</t>
  </si>
  <si>
    <t>BA/A1F-13</t>
  </si>
  <si>
    <t>BA/A1F-14</t>
  </si>
  <si>
    <t>BA/A1F-15</t>
  </si>
  <si>
    <t>BA/A1F-16</t>
  </si>
  <si>
    <t>BA/A1F-17</t>
  </si>
  <si>
    <t>BA/A1F-18</t>
  </si>
  <si>
    <t>BA/A1F-19</t>
  </si>
  <si>
    <t>BA/A1F-20</t>
  </si>
  <si>
    <t>BA/A1F-21</t>
  </si>
  <si>
    <t>BA/A1F-22</t>
  </si>
  <si>
    <t>BA/A1F-23</t>
  </si>
  <si>
    <t>BA/A1F-24</t>
  </si>
  <si>
    <t>BA/A1F-25</t>
  </si>
  <si>
    <t>BA/A1F-26</t>
  </si>
  <si>
    <t>BA/A1F-27</t>
  </si>
  <si>
    <t>BA/A1F-28</t>
  </si>
  <si>
    <t>BA/A1F-29</t>
  </si>
  <si>
    <t>BA/A1F-30</t>
  </si>
  <si>
    <t>BA/A1F-31</t>
  </si>
  <si>
    <t>BA/A1F-32</t>
  </si>
  <si>
    <t>BA/A1F-33</t>
  </si>
  <si>
    <t>BA/A1F-34</t>
  </si>
  <si>
    <t>BA/A1F-35</t>
  </si>
  <si>
    <t>BA/A1F-36</t>
  </si>
  <si>
    <t>BA/A1F-37</t>
  </si>
  <si>
    <t>BA/A1F-38</t>
  </si>
  <si>
    <t>BA/A1F-39</t>
  </si>
  <si>
    <t>BA/A1F-40</t>
  </si>
  <si>
    <t>BA/A1F-41</t>
  </si>
  <si>
    <t>BA/A1F-42</t>
  </si>
  <si>
    <t>BA/A1F-43</t>
  </si>
  <si>
    <t>BA/A1F-44</t>
  </si>
  <si>
    <t>BA/A1F-45</t>
  </si>
  <si>
    <t>BA/A1F-46</t>
  </si>
  <si>
    <t>BA/A1F-47</t>
  </si>
  <si>
    <t>BA/A1F-48</t>
  </si>
  <si>
    <t>BA/A1F-49</t>
  </si>
  <si>
    <t>BA/A1F-50</t>
  </si>
  <si>
    <t>BA/A1F-51</t>
  </si>
  <si>
    <t>BA/A1F-52</t>
  </si>
  <si>
    <t>BA/A1F-53</t>
  </si>
  <si>
    <t>BA/A1F-54</t>
  </si>
  <si>
    <t>BA/A1F-55</t>
  </si>
  <si>
    <t>BA/A1F-56</t>
  </si>
  <si>
    <t>BA/A1F-57</t>
  </si>
  <si>
    <t>BA/A1F-58</t>
  </si>
  <si>
    <t>BA/A1F-59</t>
  </si>
  <si>
    <t>BA/A1F-60</t>
  </si>
  <si>
    <t>BA/A1F-61</t>
  </si>
  <si>
    <t>BA/A1F-62</t>
  </si>
  <si>
    <t>BA/A1F-63</t>
  </si>
  <si>
    <t>BA/A1F-64</t>
  </si>
  <si>
    <t>BA/A1F-65</t>
  </si>
  <si>
    <t>BA/A1F-66</t>
  </si>
  <si>
    <t>BA/A1F-67</t>
  </si>
  <si>
    <t>BA/A1F-68</t>
  </si>
  <si>
    <t>BA/A1F-69</t>
  </si>
  <si>
    <t>BA/A1F-70</t>
  </si>
  <si>
    <t>BA/A1F-71</t>
  </si>
  <si>
    <t>BA/A1F-72</t>
  </si>
  <si>
    <t>BA/A1F-73</t>
  </si>
  <si>
    <t>BA/A1F-74</t>
  </si>
  <si>
    <t>BA/A1F-75</t>
  </si>
  <si>
    <t>BA/A1F-76</t>
  </si>
  <si>
    <t>BA/A1F-77</t>
  </si>
  <si>
    <t>BA/A1F-78</t>
  </si>
  <si>
    <t>BA/A1F-79</t>
  </si>
  <si>
    <t>BA/A1F-80</t>
  </si>
  <si>
    <t>BA/A1F-81</t>
  </si>
  <si>
    <t>BA/A1F-82</t>
  </si>
  <si>
    <t>BA/A1F-83</t>
  </si>
  <si>
    <t>BA/A1F-84</t>
  </si>
  <si>
    <t>BA/A1F-85</t>
  </si>
  <si>
    <t>BA/A1F-86</t>
  </si>
  <si>
    <t>BA/A1F-87</t>
  </si>
  <si>
    <t>BA/A1F-88</t>
  </si>
  <si>
    <t>BA/A1F-89</t>
  </si>
  <si>
    <t>BA/A1F-90</t>
  </si>
  <si>
    <t>BA/A1F-91</t>
  </si>
  <si>
    <t>BA/A1F-92</t>
  </si>
  <si>
    <t>BA/A1F-93</t>
  </si>
  <si>
    <t>BA/A1F-94</t>
  </si>
  <si>
    <t>BA/A1F-95</t>
  </si>
  <si>
    <t>BA/A1F-96</t>
  </si>
  <si>
    <t>BA/A1F-97</t>
  </si>
  <si>
    <t>BA/A1F-98</t>
  </si>
  <si>
    <t>BA/A1F-99</t>
  </si>
  <si>
    <t>BA/A1F-100</t>
  </si>
  <si>
    <t>BA/A2F-10</t>
  </si>
  <si>
    <t>BA/A2F-11</t>
  </si>
  <si>
    <t>BA/A2F-12</t>
  </si>
  <si>
    <t>BA/A2F-13</t>
  </si>
  <si>
    <t>BA/A2F-14</t>
  </si>
  <si>
    <t>BA/A2F-15</t>
  </si>
  <si>
    <t>BA/A2F-16</t>
  </si>
  <si>
    <t>BA/A2F-17</t>
  </si>
  <si>
    <t>BA/A2F-18</t>
  </si>
  <si>
    <t>BA/A2F-19</t>
  </si>
  <si>
    <t>BA/A2F-20</t>
  </si>
  <si>
    <t>BA/A2F-21</t>
  </si>
  <si>
    <t>BA/A2F-22</t>
  </si>
  <si>
    <t>BA/A2F-23</t>
  </si>
  <si>
    <t>BA/A2F-24</t>
  </si>
  <si>
    <t>BA/A2F-25</t>
  </si>
  <si>
    <t>BA/A2F-26</t>
  </si>
  <si>
    <t>BA/A2F-27</t>
  </si>
  <si>
    <t>BA/A2F-28</t>
  </si>
  <si>
    <t>BA/A2F-29</t>
  </si>
  <si>
    <t>BA/A2F-30</t>
  </si>
  <si>
    <t>BA/A2F-31</t>
  </si>
  <si>
    <t>BA/A2F-32</t>
  </si>
  <si>
    <t>BA/A2F-33</t>
  </si>
  <si>
    <t>BA/A2F-34</t>
  </si>
  <si>
    <t>BA/A2F-35</t>
  </si>
  <si>
    <t>BA/A2F-36</t>
  </si>
  <si>
    <t>BA/A2F-37</t>
  </si>
  <si>
    <t>BA/A2F-38</t>
  </si>
  <si>
    <t>BA/A2F-39</t>
  </si>
  <si>
    <t>BA/A2F-40</t>
  </si>
  <si>
    <t>BA/A2F-41</t>
  </si>
  <si>
    <t>BA/A2F-42</t>
  </si>
  <si>
    <t>BA/A2F-43</t>
  </si>
  <si>
    <t>BA/A2F-44</t>
  </si>
  <si>
    <t>BA/A2F-45</t>
  </si>
  <si>
    <t>BA/A2F-46</t>
  </si>
  <si>
    <t>BA/A2F-47</t>
  </si>
  <si>
    <t>BA/A2F-48</t>
  </si>
  <si>
    <t>BA/A2F-49</t>
  </si>
  <si>
    <t>BA/A2F-50</t>
  </si>
  <si>
    <t>BA/A2F-51</t>
  </si>
  <si>
    <t>BA/A2F-52</t>
  </si>
  <si>
    <t>BA/A2F-53</t>
  </si>
  <si>
    <t>BA/A2F-54</t>
  </si>
  <si>
    <t>BA/A2F-55</t>
  </si>
  <si>
    <t>BA/A2F-56</t>
  </si>
  <si>
    <t>BA/A2F-57</t>
  </si>
  <si>
    <t>BA/A2F-58</t>
  </si>
  <si>
    <t>BA/A2F-59</t>
  </si>
  <si>
    <t>BA/A2F-60</t>
  </si>
  <si>
    <t>BA/A2F-61</t>
  </si>
  <si>
    <t>BA/A2F-62</t>
  </si>
  <si>
    <t>BA/A2F-63</t>
  </si>
  <si>
    <t>BA/A2F-64</t>
  </si>
  <si>
    <t>BA/A2F-65</t>
  </si>
  <si>
    <t>BA/A2F-66</t>
  </si>
  <si>
    <t>BA/A2F-67</t>
  </si>
  <si>
    <t>BA/A2F-68</t>
  </si>
  <si>
    <t>BA/A2F-69</t>
  </si>
  <si>
    <t>BA/A2F-70</t>
  </si>
  <si>
    <t>BA/A2F-71</t>
  </si>
  <si>
    <t>BA/A2F-72</t>
  </si>
  <si>
    <t>BA/A2F-73</t>
  </si>
  <si>
    <t>BA/A2F-74</t>
  </si>
  <si>
    <t>BA/A2F-75</t>
  </si>
  <si>
    <t>BA/A2F-76</t>
  </si>
  <si>
    <t>BA/A2F-77</t>
  </si>
  <si>
    <t>BA/A2F-78</t>
  </si>
  <si>
    <t>BA/A2F-79</t>
  </si>
  <si>
    <t>BA/A2F-80</t>
  </si>
  <si>
    <t>BA/A2F-81</t>
  </si>
  <si>
    <t>BA/A2F-82</t>
  </si>
  <si>
    <t>BA/A2F-83</t>
  </si>
  <si>
    <t>BA/A2F-84</t>
  </si>
  <si>
    <t>BA/A2F-85</t>
  </si>
  <si>
    <t>BA/A2F-86</t>
  </si>
  <si>
    <t>BA/A2F-87</t>
  </si>
  <si>
    <t>BA/A2F-88</t>
  </si>
  <si>
    <t>BA/A2F-89</t>
  </si>
  <si>
    <t>BA/A2F-90</t>
  </si>
  <si>
    <t>BA/A2F-91</t>
  </si>
  <si>
    <t>BA/A2F-92</t>
  </si>
  <si>
    <t>BA/A2F-93</t>
  </si>
  <si>
    <t>BA/A2F-94</t>
  </si>
  <si>
    <t>BA/A2F-95</t>
  </si>
  <si>
    <t>BA/A2F-96</t>
  </si>
  <si>
    <t>BA/A2F-97</t>
  </si>
  <si>
    <t>BA/A2F-98</t>
  </si>
  <si>
    <t>BA/A2F-99</t>
  </si>
  <si>
    <t>BA/A2F-100</t>
  </si>
  <si>
    <t>BA/B1M-10</t>
  </si>
  <si>
    <t>BA/B1M-11</t>
  </si>
  <si>
    <t>BA/B1M-12</t>
  </si>
  <si>
    <t>BA/B1M-13</t>
  </si>
  <si>
    <t>BA/B1M-14</t>
  </si>
  <si>
    <t>BA/B1M-15</t>
  </si>
  <si>
    <t>BA/B1M-16</t>
  </si>
  <si>
    <t>BA/B1M-17</t>
  </si>
  <si>
    <t>BA/B1M-18</t>
  </si>
  <si>
    <t>BA/B1M-19</t>
  </si>
  <si>
    <t>BA/B1M-20</t>
  </si>
  <si>
    <t>BA/B1M-21</t>
  </si>
  <si>
    <t>BA/B1M-22</t>
  </si>
  <si>
    <t>BA/B1M-23</t>
  </si>
  <si>
    <t>BA/B1M-24</t>
  </si>
  <si>
    <t>BA/B1M-25</t>
  </si>
  <si>
    <t>BA/B1M-26</t>
  </si>
  <si>
    <t>BA/B1M-27</t>
  </si>
  <si>
    <t>BA/B1M-28</t>
  </si>
  <si>
    <t>BA/B1M-29</t>
  </si>
  <si>
    <t>BA/B1M-30</t>
  </si>
  <si>
    <t>BA/B1M-31</t>
  </si>
  <si>
    <t>BA/B1M-32</t>
  </si>
  <si>
    <t>BA/B1M-33</t>
  </si>
  <si>
    <t>BA/B1M-34</t>
  </si>
  <si>
    <t>BA/B1M-35</t>
  </si>
  <si>
    <t>BA/B1M-36</t>
  </si>
  <si>
    <t>BA/B1M-37</t>
  </si>
  <si>
    <t>BA/B1M-38</t>
  </si>
  <si>
    <t>BA/B1M-39</t>
  </si>
  <si>
    <t>BA/B1M-40</t>
  </si>
  <si>
    <t>BA/B1M-41</t>
  </si>
  <si>
    <t>BA/B1M-42</t>
  </si>
  <si>
    <t>BA/B1M-43</t>
  </si>
  <si>
    <t>BA/B1M-44</t>
  </si>
  <si>
    <t>BA/B1M-45</t>
  </si>
  <si>
    <t>BA/B1M-46</t>
  </si>
  <si>
    <t>BA/B1M-47</t>
  </si>
  <si>
    <t>BA/B1M-48</t>
  </si>
  <si>
    <t>BA/B1M-49</t>
  </si>
  <si>
    <t>BA/B1M-50</t>
  </si>
  <si>
    <t>BA/B1M-51</t>
  </si>
  <si>
    <t>BA/B1M-52</t>
  </si>
  <si>
    <t>BA/B1M-53</t>
  </si>
  <si>
    <t>BA/B1M-54</t>
  </si>
  <si>
    <t>BA/B1M-55</t>
  </si>
  <si>
    <t>BA/B1M-56</t>
  </si>
  <si>
    <t>BA/B1M-57</t>
  </si>
  <si>
    <t>BA/B1M-58</t>
  </si>
  <si>
    <t>BA/B1M-59</t>
  </si>
  <si>
    <t>BA/B1M-60</t>
  </si>
  <si>
    <t>BA/B1M-61</t>
  </si>
  <si>
    <t>BA/B1M-62</t>
  </si>
  <si>
    <t>BA/B1M-63</t>
  </si>
  <si>
    <t>BA/B1M-64</t>
  </si>
  <si>
    <t>BA/B1M-65</t>
  </si>
  <si>
    <t>BA/B1M-66</t>
  </si>
  <si>
    <t>BA/B1M-67</t>
  </si>
  <si>
    <t>BA/B1M-68</t>
  </si>
  <si>
    <t>BA/B1M-69</t>
  </si>
  <si>
    <t>BA/B1M-70</t>
  </si>
  <si>
    <t>BA/B1M-71</t>
  </si>
  <si>
    <t>BA/B1M-72</t>
  </si>
  <si>
    <t>BA/B1M-73</t>
  </si>
  <si>
    <t>BA/B1M-74</t>
  </si>
  <si>
    <t>BA/B1M-75</t>
  </si>
  <si>
    <t>BA/B1M-76</t>
  </si>
  <si>
    <t>BA/B1M-77</t>
  </si>
  <si>
    <t>BA/B1M-78</t>
  </si>
  <si>
    <t>BA/B1M-79</t>
  </si>
  <si>
    <t>BA/B1M-80</t>
  </si>
  <si>
    <t>BA/B1M-81</t>
  </si>
  <si>
    <t>BA/B1M-82</t>
  </si>
  <si>
    <t>BA/B1M-83</t>
  </si>
  <si>
    <t>BA/B1M-84</t>
  </si>
  <si>
    <t>BA/B1M-85</t>
  </si>
  <si>
    <t>BA/B1M-86</t>
  </si>
  <si>
    <t>BA/B1M-87</t>
  </si>
  <si>
    <t>BA/B1M-88</t>
  </si>
  <si>
    <t>BA/B1M-89</t>
  </si>
  <si>
    <t>BA/B1M-90</t>
  </si>
  <si>
    <t>BA/B1M-91</t>
  </si>
  <si>
    <t>BA/B1M-92</t>
  </si>
  <si>
    <t>BA/B1M-93</t>
  </si>
  <si>
    <t>BA/B1M-94</t>
  </si>
  <si>
    <t>BA/B1M-95</t>
  </si>
  <si>
    <t>BA/B1M-96</t>
  </si>
  <si>
    <t>BA/B1M-97</t>
  </si>
  <si>
    <t>BA/B1M-98</t>
  </si>
  <si>
    <t>BA/B1M-99</t>
  </si>
  <si>
    <t>BA/B1M-100</t>
  </si>
  <si>
    <t>BA/B2M-10</t>
  </si>
  <si>
    <t>BA/B2M-11</t>
  </si>
  <si>
    <t>BA/B2M-12</t>
  </si>
  <si>
    <t>BA/B2M-13</t>
  </si>
  <si>
    <t>BA/B2M-14</t>
  </si>
  <si>
    <t>BA/B2M-15</t>
  </si>
  <si>
    <t>BA/B2M-16</t>
  </si>
  <si>
    <t>BA/B2M-17</t>
  </si>
  <si>
    <t>BA/B2M-18</t>
  </si>
  <si>
    <t>BA/B2M-19</t>
  </si>
  <si>
    <t>BA/B2M-20</t>
  </si>
  <si>
    <t>BA/B2M-21</t>
  </si>
  <si>
    <t>BA/B2M-22</t>
  </si>
  <si>
    <t>BA/B2M-23</t>
  </si>
  <si>
    <t>BA/B2M-24</t>
  </si>
  <si>
    <t>BA/B2M-25</t>
  </si>
  <si>
    <t>BA/B2M-26</t>
  </si>
  <si>
    <t>BA/B2M-27</t>
  </si>
  <si>
    <t>BA/B2M-28</t>
  </si>
  <si>
    <t>BA/B2M-29</t>
  </si>
  <si>
    <t>BA/B2M-30</t>
  </si>
  <si>
    <t>BA/B2M-31</t>
  </si>
  <si>
    <t>BA/B2M-32</t>
  </si>
  <si>
    <t>BA/B2M-33</t>
  </si>
  <si>
    <t>BA/B2M-34</t>
  </si>
  <si>
    <t>BA/B2M-35</t>
  </si>
  <si>
    <t>BA/B2M-36</t>
  </si>
  <si>
    <t>BA/B2M-37</t>
  </si>
  <si>
    <t>BA/B2M-38</t>
  </si>
  <si>
    <t>BA/B2M-39</t>
  </si>
  <si>
    <t>BA/B2M-40</t>
  </si>
  <si>
    <t>BA/B2M-41</t>
  </si>
  <si>
    <t>BA/B2M-42</t>
  </si>
  <si>
    <t>BA/B2M-43</t>
  </si>
  <si>
    <t>BA/B2M-44</t>
  </si>
  <si>
    <t>BA/B2M-45</t>
  </si>
  <si>
    <t>BA/B2M-46</t>
  </si>
  <si>
    <t>BA/B2M-47</t>
  </si>
  <si>
    <t>BA/B2M-48</t>
  </si>
  <si>
    <t>BA/B2M-49</t>
  </si>
  <si>
    <t>BA/B2M-50</t>
  </si>
  <si>
    <t>BA/B2M-51</t>
  </si>
  <si>
    <t>BA/B2M-52</t>
  </si>
  <si>
    <t>BA/B2M-53</t>
  </si>
  <si>
    <t>BA/B2M-54</t>
  </si>
  <si>
    <t>BA/B2M-55</t>
  </si>
  <si>
    <t>BA/B2M-56</t>
  </si>
  <si>
    <t>BA/B2M-57</t>
  </si>
  <si>
    <t>BA/B2M-58</t>
  </si>
  <si>
    <t>BA/B2M-59</t>
  </si>
  <si>
    <t>BA/B2M-60</t>
  </si>
  <si>
    <t>BA/B2M-61</t>
  </si>
  <si>
    <t>BA/B2M-62</t>
  </si>
  <si>
    <t>BA/B2M-63</t>
  </si>
  <si>
    <t>BA/B2M-64</t>
  </si>
  <si>
    <t>BA/B2M-65</t>
  </si>
  <si>
    <t>BA/B2M-66</t>
  </si>
  <si>
    <t>BA/B2M-67</t>
  </si>
  <si>
    <t>BA/B2M-68</t>
  </si>
  <si>
    <t>BA/B2M-69</t>
  </si>
  <si>
    <t>BA/B2M-70</t>
  </si>
  <si>
    <t>BA/B2M-71</t>
  </si>
  <si>
    <t>BA/B2M-72</t>
  </si>
  <si>
    <t>BA/B2M-73</t>
  </si>
  <si>
    <t>BA/B2M-74</t>
  </si>
  <si>
    <t>BA/B2M-75</t>
  </si>
  <si>
    <t>BA/B2M-76</t>
  </si>
  <si>
    <t>BA/B2M-77</t>
  </si>
  <si>
    <t>BA/B2M-78</t>
  </si>
  <si>
    <t>BA/B2M-79</t>
  </si>
  <si>
    <t>BA/B2M-80</t>
  </si>
  <si>
    <t>BA/B2M-81</t>
  </si>
  <si>
    <t>BA/B2M-82</t>
  </si>
  <si>
    <t>BA/B2M-83</t>
  </si>
  <si>
    <t>BA/B2M-84</t>
  </si>
  <si>
    <t>BA/B2M-85</t>
  </si>
  <si>
    <t>BA/B2M-86</t>
  </si>
  <si>
    <t>BA/B2M-87</t>
  </si>
  <si>
    <t>BA/B2M-88</t>
  </si>
  <si>
    <t>BA/B2M-89</t>
  </si>
  <si>
    <t>BA/B2M-90</t>
  </si>
  <si>
    <t>BA/B2M-91</t>
  </si>
  <si>
    <t>BA/B2M-92</t>
  </si>
  <si>
    <t>BA/B2M-93</t>
  </si>
  <si>
    <t>BA/B2M-94</t>
  </si>
  <si>
    <t>BA/B2M-95</t>
  </si>
  <si>
    <t>BA/B2M-96</t>
  </si>
  <si>
    <t>BA/B2M-97</t>
  </si>
  <si>
    <t>BA/B2M-98</t>
  </si>
  <si>
    <t>BA/B2M-99</t>
  </si>
  <si>
    <t>BA/B2M-100</t>
  </si>
  <si>
    <t>BA/B1F-10</t>
  </si>
  <si>
    <t>BA/B1F-11</t>
  </si>
  <si>
    <t>BA/B1F-12</t>
  </si>
  <si>
    <t>BA/B1F-13</t>
  </si>
  <si>
    <t>BA/B1F-14</t>
  </si>
  <si>
    <t>BA/B1F-15</t>
  </si>
  <si>
    <t>BA/B1F-16</t>
  </si>
  <si>
    <t>BA/B1F-17</t>
  </si>
  <si>
    <t>BA/B1F-18</t>
  </si>
  <si>
    <t>BA/B1F-19</t>
  </si>
  <si>
    <t>BA/B1F-20</t>
  </si>
  <si>
    <t>BA/B1F-21</t>
  </si>
  <si>
    <t>BA/B1F-22</t>
  </si>
  <si>
    <t>BA/B1F-23</t>
  </si>
  <si>
    <t>BA/B1F-24</t>
  </si>
  <si>
    <t>BA/B1F-25</t>
  </si>
  <si>
    <t>BA/B1F-26</t>
  </si>
  <si>
    <t>BA/B1F-27</t>
  </si>
  <si>
    <t>BA/B1F-28</t>
  </si>
  <si>
    <t>BA/B1F-29</t>
  </si>
  <si>
    <t>BA/B1F-30</t>
  </si>
  <si>
    <t>BA/B1F-31</t>
  </si>
  <si>
    <t>BA/B1F-32</t>
  </si>
  <si>
    <t>BA/B1F-33</t>
  </si>
  <si>
    <t>BA/B1F-34</t>
  </si>
  <si>
    <t>BA/B1F-35</t>
  </si>
  <si>
    <t>BA/B1F-36</t>
  </si>
  <si>
    <t>BA/B1F-37</t>
  </si>
  <si>
    <t>BA/B1F-38</t>
  </si>
  <si>
    <t>BA/B1F-39</t>
  </si>
  <si>
    <t>BA/B1F-40</t>
  </si>
  <si>
    <t>BA/B1F-41</t>
  </si>
  <si>
    <t>BA/B1F-42</t>
  </si>
  <si>
    <t>BA/B1F-43</t>
  </si>
  <si>
    <t>BA/B1F-44</t>
  </si>
  <si>
    <t>BA/B1F-45</t>
  </si>
  <si>
    <t>BA/B1F-46</t>
  </si>
  <si>
    <t>BA/B1F-47</t>
  </si>
  <si>
    <t>BA/B1F-48</t>
  </si>
  <si>
    <t>BA/B1F-49</t>
  </si>
  <si>
    <t>BA/B1F-50</t>
  </si>
  <si>
    <t>BA/B1F-51</t>
  </si>
  <si>
    <t>BA/B1F-52</t>
  </si>
  <si>
    <t>BA/B1F-53</t>
  </si>
  <si>
    <t>BA/B1F-54</t>
  </si>
  <si>
    <t>BA/B1F-55</t>
  </si>
  <si>
    <t>BA/B1F-56</t>
  </si>
  <si>
    <t>BA/B1F-57</t>
  </si>
  <si>
    <t>BA/B1F-58</t>
  </si>
  <si>
    <t>BA/B1F-59</t>
  </si>
  <si>
    <t>BA/B1F-60</t>
  </si>
  <si>
    <t>BA/B1F-61</t>
  </si>
  <si>
    <t>BA/B1F-62</t>
  </si>
  <si>
    <t>BA/B1F-63</t>
  </si>
  <si>
    <t>BA/B1F-64</t>
  </si>
  <si>
    <t>BA/B1F-65</t>
  </si>
  <si>
    <t>BA/B1F-66</t>
  </si>
  <si>
    <t>BA/B1F-67</t>
  </si>
  <si>
    <t>BA/B1F-68</t>
  </si>
  <si>
    <t>BA/B1F-69</t>
  </si>
  <si>
    <t>BA/B1F-70</t>
  </si>
  <si>
    <t>BA/B1F-71</t>
  </si>
  <si>
    <t>BA/B1F-72</t>
  </si>
  <si>
    <t>BA/B1F-73</t>
  </si>
  <si>
    <t>BA/B1F-74</t>
  </si>
  <si>
    <t>BA/B1F-75</t>
  </si>
  <si>
    <t>BA/B1F-76</t>
  </si>
  <si>
    <t>BA/B1F-77</t>
  </si>
  <si>
    <t>BA/B1F-78</t>
  </si>
  <si>
    <t>BA/B1F-79</t>
  </si>
  <si>
    <t>BA/B1F-80</t>
  </si>
  <si>
    <t>BA/B1F-81</t>
  </si>
  <si>
    <t>BA/B1F-82</t>
  </si>
  <si>
    <t>BA/B1F-83</t>
  </si>
  <si>
    <t>BA/B1F-84</t>
  </si>
  <si>
    <t>BA/B1F-85</t>
  </si>
  <si>
    <t>BA/B1F-86</t>
  </si>
  <si>
    <t>BA/B1F-87</t>
  </si>
  <si>
    <t>BA/B1F-88</t>
  </si>
  <si>
    <t>BA/B1F-89</t>
  </si>
  <si>
    <t>BA/B1F-90</t>
  </si>
  <si>
    <t>BA/B1F-91</t>
  </si>
  <si>
    <t>BA/B1F-92</t>
  </si>
  <si>
    <t>BA/B1F-93</t>
  </si>
  <si>
    <t>BA/B1F-94</t>
  </si>
  <si>
    <t>BA/B1F-95</t>
  </si>
  <si>
    <t>BA/B1F-96</t>
  </si>
  <si>
    <t>BA/B1F-97</t>
  </si>
  <si>
    <t>BA/B1F-98</t>
  </si>
  <si>
    <t>BA/B1F-99</t>
  </si>
  <si>
    <t>BA/B1F-100</t>
  </si>
  <si>
    <t>BA/B2F-10</t>
  </si>
  <si>
    <t>BA/B2F-11</t>
  </si>
  <si>
    <t>BA/B2F-12</t>
  </si>
  <si>
    <t>BA/B2F-13</t>
  </si>
  <si>
    <t>BA/B2F-14</t>
  </si>
  <si>
    <t>BA/B2F-15</t>
  </si>
  <si>
    <t>BA/B2F-16</t>
  </si>
  <si>
    <t>BA/B2F-17</t>
  </si>
  <si>
    <t>BA/B2F-18</t>
  </si>
  <si>
    <t>BA/B2F-19</t>
  </si>
  <si>
    <t>BA/B2F-20</t>
  </si>
  <si>
    <t>BA/B2F-21</t>
  </si>
  <si>
    <t>BA/B2F-22</t>
  </si>
  <si>
    <t>BA/B2F-23</t>
  </si>
  <si>
    <t>BA/B2F-24</t>
  </si>
  <si>
    <t>BA/B2F-25</t>
  </si>
  <si>
    <t>BA/B2F-26</t>
  </si>
  <si>
    <t>BA/B2F-27</t>
  </si>
  <si>
    <t>BA/B2F-28</t>
  </si>
  <si>
    <t>BA/B2F-29</t>
  </si>
  <si>
    <t>BA/B2F-30</t>
  </si>
  <si>
    <t>BA/B2F-31</t>
  </si>
  <si>
    <t>BA/B2F-32</t>
  </si>
  <si>
    <t>BA/B2F-33</t>
  </si>
  <si>
    <t>BA/B2F-34</t>
  </si>
  <si>
    <t>BA/B2F-35</t>
  </si>
  <si>
    <t>BA/B2F-36</t>
  </si>
  <si>
    <t>BA/B2F-37</t>
  </si>
  <si>
    <t>BA/B2F-38</t>
  </si>
  <si>
    <t>BA/B2F-39</t>
  </si>
  <si>
    <t>BA/B2F-40</t>
  </si>
  <si>
    <t>BA/B2F-41</t>
  </si>
  <si>
    <t>BA/B2F-42</t>
  </si>
  <si>
    <t>BA/B2F-43</t>
  </si>
  <si>
    <t>BA/B2F-44</t>
  </si>
  <si>
    <t>BA/B2F-45</t>
  </si>
  <si>
    <t>BA/B2F-46</t>
  </si>
  <si>
    <t>BA/B2F-47</t>
  </si>
  <si>
    <t>BA/B2F-48</t>
  </si>
  <si>
    <t>BA/B2F-49</t>
  </si>
  <si>
    <t>BA/B2F-50</t>
  </si>
  <si>
    <t>BA/B2F-51</t>
  </si>
  <si>
    <t>BA/B2F-52</t>
  </si>
  <si>
    <t>BA/B2F-53</t>
  </si>
  <si>
    <t>BA/B2F-54</t>
  </si>
  <si>
    <t>BA/B2F-55</t>
  </si>
  <si>
    <t>BA/B2F-56</t>
  </si>
  <si>
    <t>BA/B2F-57</t>
  </si>
  <si>
    <t>BA/B2F-58</t>
  </si>
  <si>
    <t>BA/B2F-59</t>
  </si>
  <si>
    <t>BA/B2F-60</t>
  </si>
  <si>
    <t>BA/B2F-61</t>
  </si>
  <si>
    <t>BA/B2F-62</t>
  </si>
  <si>
    <t>BA/B2F-63</t>
  </si>
  <si>
    <t>BA/B2F-64</t>
  </si>
  <si>
    <t>BA/B2F-65</t>
  </si>
  <si>
    <t>BA/B2F-66</t>
  </si>
  <si>
    <t>BA/B2F-67</t>
  </si>
  <si>
    <t>BA/B2F-68</t>
  </si>
  <si>
    <t>BA/B2F-69</t>
  </si>
  <si>
    <t>BA/B2F-70</t>
  </si>
  <si>
    <t>BA/B2F-71</t>
  </si>
  <si>
    <t>BA/B2F-72</t>
  </si>
  <si>
    <t>BA/B2F-73</t>
  </si>
  <si>
    <t>BA/B2F-74</t>
  </si>
  <si>
    <t>BA/B2F-75</t>
  </si>
  <si>
    <t>BA/B2F-76</t>
  </si>
  <si>
    <t>BA/B2F-77</t>
  </si>
  <si>
    <t>BA/B2F-78</t>
  </si>
  <si>
    <t>BA/B2F-79</t>
  </si>
  <si>
    <t>BA/B2F-80</t>
  </si>
  <si>
    <t>BA/B2F-81</t>
  </si>
  <si>
    <t>BA/B2F-82</t>
  </si>
  <si>
    <t>BA/B2F-83</t>
  </si>
  <si>
    <t>BA/B2F-84</t>
  </si>
  <si>
    <t>BA/B2F-85</t>
  </si>
  <si>
    <t>BA/B2F-86</t>
  </si>
  <si>
    <t>BA/B2F-87</t>
  </si>
  <si>
    <t>BA/B2F-88</t>
  </si>
  <si>
    <t>BA/B2F-89</t>
  </si>
  <si>
    <t>BA/B2F-90</t>
  </si>
  <si>
    <t>BA/B2F-91</t>
  </si>
  <si>
    <t>BA/B2F-92</t>
  </si>
  <si>
    <t>BA/B2F-93</t>
  </si>
  <si>
    <t>BA/B2F-94</t>
  </si>
  <si>
    <t>BA/B2F-95</t>
  </si>
  <si>
    <t>BA/B2F-96</t>
  </si>
  <si>
    <t>BA/B2F-97</t>
  </si>
  <si>
    <t>BA/B2F-98</t>
  </si>
  <si>
    <t>BA/B2F-99</t>
  </si>
  <si>
    <t>BA/B2F-100</t>
  </si>
  <si>
    <t>cat</t>
  </si>
  <si>
    <t>fpes</t>
  </si>
  <si>
    <t>[21-24]</t>
  </si>
  <si>
    <t>[24-27]</t>
  </si>
  <si>
    <t>[27-30]</t>
  </si>
  <si>
    <t>[30-34]</t>
  </si>
  <si>
    <t>[34-38]</t>
  </si>
  <si>
    <t>[38-42]</t>
  </si>
  <si>
    <t>RAG1M-10</t>
  </si>
  <si>
    <t>RAG1M-11</t>
  </si>
  <si>
    <t>RAG1M-12</t>
  </si>
  <si>
    <t>RAG1M-13</t>
  </si>
  <si>
    <t>RAG1M-14</t>
  </si>
  <si>
    <t>RAG1M-15</t>
  </si>
  <si>
    <t>RAG1M-16</t>
  </si>
  <si>
    <t>RAG1M-17</t>
  </si>
  <si>
    <t>RAG1M-18</t>
  </si>
  <si>
    <t>RAG1M-19</t>
  </si>
  <si>
    <t>RAG1M-20</t>
  </si>
  <si>
    <t>RAG1M-21</t>
  </si>
  <si>
    <t>RAG1M-22</t>
  </si>
  <si>
    <t>RAG1M-23</t>
  </si>
  <si>
    <t>RAG1M-24</t>
  </si>
  <si>
    <t>RAG1M-25</t>
  </si>
  <si>
    <t>RAG1M-26</t>
  </si>
  <si>
    <t>RAG1M-27</t>
  </si>
  <si>
    <t>RAG1M-28</t>
  </si>
  <si>
    <t>RAG1M-29</t>
  </si>
  <si>
    <t>RAG1M-30</t>
  </si>
  <si>
    <t>RAG1M-31</t>
  </si>
  <si>
    <t>RAG1M-32</t>
  </si>
  <si>
    <t>RAG1M-33</t>
  </si>
  <si>
    <t>RAG1M-34</t>
  </si>
  <si>
    <t>RAG1M-35</t>
  </si>
  <si>
    <t>RAG1M-36</t>
  </si>
  <si>
    <t>RAG1M-37</t>
  </si>
  <si>
    <t>RAG1M-38</t>
  </si>
  <si>
    <t>RAG1M-39</t>
  </si>
  <si>
    <t>RAG1M-40</t>
  </si>
  <si>
    <t>RAG1M-41</t>
  </si>
  <si>
    <t>RAG1M-42</t>
  </si>
  <si>
    <t>RAG1M-43</t>
  </si>
  <si>
    <t>RAG1M-44</t>
  </si>
  <si>
    <t>RAG1M-45</t>
  </si>
  <si>
    <t>RAG1M-46</t>
  </si>
  <si>
    <t>RAG1M-47</t>
  </si>
  <si>
    <t>RAG1M-48</t>
  </si>
  <si>
    <t>RAG1M-49</t>
  </si>
  <si>
    <t>RAG1M-50</t>
  </si>
  <si>
    <t>RAG1M-51</t>
  </si>
  <si>
    <t>RAG1M-52</t>
  </si>
  <si>
    <t>RAG1M-53</t>
  </si>
  <si>
    <t>RAG1M-54</t>
  </si>
  <si>
    <t>RAG1M-55</t>
  </si>
  <si>
    <t>RAG1M-56</t>
  </si>
  <si>
    <t>RAG1M-57</t>
  </si>
  <si>
    <t>RAG1M-58</t>
  </si>
  <si>
    <t>RAG1M-59</t>
  </si>
  <si>
    <t>RAG1M-60</t>
  </si>
  <si>
    <t>RAG1M-61</t>
  </si>
  <si>
    <t>RAG1M-62</t>
  </si>
  <si>
    <t>RAG1M-63</t>
  </si>
  <si>
    <t>RAG1M-64</t>
  </si>
  <si>
    <t>RAG1M-65</t>
  </si>
  <si>
    <t>RAG1M-66</t>
  </si>
  <si>
    <t>RAG1M-67</t>
  </si>
  <si>
    <t>RAG1M-68</t>
  </si>
  <si>
    <t>RAG1M-69</t>
  </si>
  <si>
    <t>RAG1M-70</t>
  </si>
  <si>
    <t>RAG1M-71</t>
  </si>
  <si>
    <t>RAG1M-72</t>
  </si>
  <si>
    <t>RAG1M-73</t>
  </si>
  <si>
    <t>RAG1M-74</t>
  </si>
  <si>
    <t>RAG1M-75</t>
  </si>
  <si>
    <t>RAG1M-76</t>
  </si>
  <si>
    <t>RAG1M-77</t>
  </si>
  <si>
    <t>RAG1M-78</t>
  </si>
  <si>
    <t>RAG1M-79</t>
  </si>
  <si>
    <t>RAG1M-80</t>
  </si>
  <si>
    <t>RAG1M-81</t>
  </si>
  <si>
    <t>RAG1M-82</t>
  </si>
  <si>
    <t>RAG1M-83</t>
  </si>
  <si>
    <t>RAG1M-84</t>
  </si>
  <si>
    <t>RAG1M-85</t>
  </si>
  <si>
    <t>RAG1M-86</t>
  </si>
  <si>
    <t>RAG1M-87</t>
  </si>
  <si>
    <t>RAG1M-88</t>
  </si>
  <si>
    <t>RAG1M-89</t>
  </si>
  <si>
    <t>RAG1M-90</t>
  </si>
  <si>
    <t>RAG1M-91</t>
  </si>
  <si>
    <t>RAG1M-92</t>
  </si>
  <si>
    <t>RAG1M-93</t>
  </si>
  <si>
    <t>RAG1M-94</t>
  </si>
  <si>
    <t>RAG1M-95</t>
  </si>
  <si>
    <t>RAG1M-96</t>
  </si>
  <si>
    <t>RAG1M-97</t>
  </si>
  <si>
    <t>RAG1M-98</t>
  </si>
  <si>
    <t>RAG1M-99</t>
  </si>
  <si>
    <t>RAG1M-100</t>
  </si>
  <si>
    <t>RAG1M-101</t>
  </si>
  <si>
    <t>RAG1M-102</t>
  </si>
  <si>
    <t>RAG1M-103</t>
  </si>
  <si>
    <t>RAG1M-104</t>
  </si>
  <si>
    <t>RAG1M-105</t>
  </si>
  <si>
    <t>RAG1M-106</t>
  </si>
  <si>
    <t>RAG1M-107</t>
  </si>
  <si>
    <t>RAG1M-108</t>
  </si>
  <si>
    <t>RAG1M-109</t>
  </si>
  <si>
    <t>RAG1M-110</t>
  </si>
  <si>
    <t>RAG1M-111</t>
  </si>
  <si>
    <t>RAG1M-112</t>
  </si>
  <si>
    <t>RAG1M-113</t>
  </si>
  <si>
    <t>RAG1M-114</t>
  </si>
  <si>
    <t>RAG1M-115</t>
  </si>
  <si>
    <t>RAG2M-10</t>
  </si>
  <si>
    <t>RAG2M-11</t>
  </si>
  <si>
    <t>RAG2M-12</t>
  </si>
  <si>
    <t>RAG2M-13</t>
  </si>
  <si>
    <t>RAG2M-14</t>
  </si>
  <si>
    <t>RAG2M-15</t>
  </si>
  <si>
    <t>RAG2M-16</t>
  </si>
  <si>
    <t>RAG2M-17</t>
  </si>
  <si>
    <t>RAG2M-18</t>
  </si>
  <si>
    <t>RAG2M-19</t>
  </si>
  <si>
    <t>RAG2M-20</t>
  </si>
  <si>
    <t>RAG2M-21</t>
  </si>
  <si>
    <t>RAG2M-22</t>
  </si>
  <si>
    <t>RAG2M-23</t>
  </si>
  <si>
    <t>RAG2M-24</t>
  </si>
  <si>
    <t>RAG2M-25</t>
  </si>
  <si>
    <t>RAG2M-26</t>
  </si>
  <si>
    <t>RAG2M-27</t>
  </si>
  <si>
    <t>RAG2M-28</t>
  </si>
  <si>
    <t>RAG2M-29</t>
  </si>
  <si>
    <t>RAG2M-30</t>
  </si>
  <si>
    <t>RAG2M-31</t>
  </si>
  <si>
    <t>RAG2M-32</t>
  </si>
  <si>
    <t>RAG2M-33</t>
  </si>
  <si>
    <t>RAG2M-34</t>
  </si>
  <si>
    <t>RAG2M-35</t>
  </si>
  <si>
    <t>RAG2M-36</t>
  </si>
  <si>
    <t>RAG2M-37</t>
  </si>
  <si>
    <t>RAG2M-38</t>
  </si>
  <si>
    <t>RAG2M-39</t>
  </si>
  <si>
    <t>RAG2M-40</t>
  </si>
  <si>
    <t>RAG2M-41</t>
  </si>
  <si>
    <t>RAG2M-42</t>
  </si>
  <si>
    <t>RAG2M-43</t>
  </si>
  <si>
    <t>RAG2M-44</t>
  </si>
  <si>
    <t>RAG2M-45</t>
  </si>
  <si>
    <t>RAG2M-46</t>
  </si>
  <si>
    <t>RAG2M-47</t>
  </si>
  <si>
    <t>RAG2M-48</t>
  </si>
  <si>
    <t>RAG2M-49</t>
  </si>
  <si>
    <t>RAG2M-50</t>
  </si>
  <si>
    <t>RAG2M-51</t>
  </si>
  <si>
    <t>RAG2M-52</t>
  </si>
  <si>
    <t>RAG2M-53</t>
  </si>
  <si>
    <t>RAG2M-54</t>
  </si>
  <si>
    <t>RAG2M-55</t>
  </si>
  <si>
    <t>RAG2M-56</t>
  </si>
  <si>
    <t>RAG2M-57</t>
  </si>
  <si>
    <t>RAG2M-58</t>
  </si>
  <si>
    <t>RAG2M-59</t>
  </si>
  <si>
    <t>RAG2M-60</t>
  </si>
  <si>
    <t>RAG2M-61</t>
  </si>
  <si>
    <t>RAG2M-62</t>
  </si>
  <si>
    <t>RAG2M-63</t>
  </si>
  <si>
    <t>RAG2M-64</t>
  </si>
  <si>
    <t>RAG2M-65</t>
  </si>
  <si>
    <t>RAG2M-66</t>
  </si>
  <si>
    <t>RAG2M-67</t>
  </si>
  <si>
    <t>RAG2M-68</t>
  </si>
  <si>
    <t>RAG2M-69</t>
  </si>
  <si>
    <t>RAG2M-70</t>
  </si>
  <si>
    <t>RAG2M-71</t>
  </si>
  <si>
    <t>RAG2M-72</t>
  </si>
  <si>
    <t>RAG2M-73</t>
  </si>
  <si>
    <t>RAG2M-74</t>
  </si>
  <si>
    <t>RAG2M-75</t>
  </si>
  <si>
    <t>RAG2M-76</t>
  </si>
  <si>
    <t>RAG2M-77</t>
  </si>
  <si>
    <t>RAG2M-78</t>
  </si>
  <si>
    <t>RAG2M-79</t>
  </si>
  <si>
    <t>RAG2M-80</t>
  </si>
  <si>
    <t>RAG2M-81</t>
  </si>
  <si>
    <t>RAG2M-82</t>
  </si>
  <si>
    <t>RAG2M-83</t>
  </si>
  <si>
    <t>RAG2M-84</t>
  </si>
  <si>
    <t>RAG2M-85</t>
  </si>
  <si>
    <t>RAG2M-86</t>
  </si>
  <si>
    <t>RAG2M-87</t>
  </si>
  <si>
    <t>RAG2M-88</t>
  </si>
  <si>
    <t>RAG2M-89</t>
  </si>
  <si>
    <t>RAG2M-90</t>
  </si>
  <si>
    <t>RAG2M-91</t>
  </si>
  <si>
    <t>RAG2M-92</t>
  </si>
  <si>
    <t>RAG2M-93</t>
  </si>
  <si>
    <t>RAG2M-94</t>
  </si>
  <si>
    <t>RAG2M-95</t>
  </si>
  <si>
    <t>RAG2M-96</t>
  </si>
  <si>
    <t>RAG2M-97</t>
  </si>
  <si>
    <t>RAG2M-98</t>
  </si>
  <si>
    <t>RAG2M-99</t>
  </si>
  <si>
    <t>RAG2M-100</t>
  </si>
  <si>
    <t>RAG2M-101</t>
  </si>
  <si>
    <t>RAG2M-102</t>
  </si>
  <si>
    <t>RAG2M-103</t>
  </si>
  <si>
    <t>RAG2M-104</t>
  </si>
  <si>
    <t>RAG2M-105</t>
  </si>
  <si>
    <t>RAG2M-106</t>
  </si>
  <si>
    <t>RAG2M-107</t>
  </si>
  <si>
    <t>RAG2M-108</t>
  </si>
  <si>
    <t>RAG2M-109</t>
  </si>
  <si>
    <t>RAG2M-110</t>
  </si>
  <si>
    <t>RAG2M-111</t>
  </si>
  <si>
    <t>RAG2M-112</t>
  </si>
  <si>
    <t>RAG2M-113</t>
  </si>
  <si>
    <t>RAG2M-114</t>
  </si>
  <si>
    <t>RAG2M-115</t>
  </si>
  <si>
    <t>RAG1F-10</t>
  </si>
  <si>
    <t>RAG1F-11</t>
  </si>
  <si>
    <t>RAG1F-12</t>
  </si>
  <si>
    <t>RAG1F-13</t>
  </si>
  <si>
    <t>RAG1F-14</t>
  </si>
  <si>
    <t>RAG1F-15</t>
  </si>
  <si>
    <t>RAG1F-16</t>
  </si>
  <si>
    <t>RAG1F-17</t>
  </si>
  <si>
    <t>RAG1F-18</t>
  </si>
  <si>
    <t>RAG1F-19</t>
  </si>
  <si>
    <t>RAG1F-20</t>
  </si>
  <si>
    <t>RAG1F-21</t>
  </si>
  <si>
    <t>RAG1F-22</t>
  </si>
  <si>
    <t>RAG1F-23</t>
  </si>
  <si>
    <t>RAG1F-24</t>
  </si>
  <si>
    <t>RAG1F-25</t>
  </si>
  <si>
    <t>RAG1F-26</t>
  </si>
  <si>
    <t>RAG1F-27</t>
  </si>
  <si>
    <t>RAG1F-28</t>
  </si>
  <si>
    <t>RAG1F-29</t>
  </si>
  <si>
    <t>RAG1F-30</t>
  </si>
  <si>
    <t>RAG1F-31</t>
  </si>
  <si>
    <t>RAG1F-32</t>
  </si>
  <si>
    <t>RAG1F-33</t>
  </si>
  <si>
    <t>RAG1F-34</t>
  </si>
  <si>
    <t>RAG1F-35</t>
  </si>
  <si>
    <t>RAG1F-36</t>
  </si>
  <si>
    <t>RAG1F-37</t>
  </si>
  <si>
    <t>RAG1F-38</t>
  </si>
  <si>
    <t>RAG1F-39</t>
  </si>
  <si>
    <t>RAG1F-40</t>
  </si>
  <si>
    <t>RAG1F-41</t>
  </si>
  <si>
    <t>RAG1F-42</t>
  </si>
  <si>
    <t>RAG1F-43</t>
  </si>
  <si>
    <t>RAG1F-44</t>
  </si>
  <si>
    <t>RAG1F-45</t>
  </si>
  <si>
    <t>RAG1F-46</t>
  </si>
  <si>
    <t>RAG1F-47</t>
  </si>
  <si>
    <t>RAG1F-48</t>
  </si>
  <si>
    <t>RAG1F-49</t>
  </si>
  <si>
    <t>RAG1F-50</t>
  </si>
  <si>
    <t>RAG1F-51</t>
  </si>
  <si>
    <t>RAG1F-52</t>
  </si>
  <si>
    <t>RAG1F-53</t>
  </si>
  <si>
    <t>RAG1F-54</t>
  </si>
  <si>
    <t>RAG1F-55</t>
  </si>
  <si>
    <t>RAG1F-56</t>
  </si>
  <si>
    <t>RAG1F-57</t>
  </si>
  <si>
    <t>RAG1F-58</t>
  </si>
  <si>
    <t>RAG1F-59</t>
  </si>
  <si>
    <t>RAG1F-60</t>
  </si>
  <si>
    <t>RAG1F-61</t>
  </si>
  <si>
    <t>RAG1F-62</t>
  </si>
  <si>
    <t>RAG1F-63</t>
  </si>
  <si>
    <t>RAG1F-64</t>
  </si>
  <si>
    <t>RAG1F-65</t>
  </si>
  <si>
    <t>RAG1F-66</t>
  </si>
  <si>
    <t>RAG1F-67</t>
  </si>
  <si>
    <t>RAG1F-68</t>
  </si>
  <si>
    <t>RAG1F-69</t>
  </si>
  <si>
    <t>RAG1F-70</t>
  </si>
  <si>
    <t>RAG1F-71</t>
  </si>
  <si>
    <t>RAG1F-72</t>
  </si>
  <si>
    <t>RAG1F-73</t>
  </si>
  <si>
    <t>RAG1F-74</t>
  </si>
  <si>
    <t>RAG1F-75</t>
  </si>
  <si>
    <t>RAG1F-76</t>
  </si>
  <si>
    <t>RAG1F-77</t>
  </si>
  <si>
    <t>RAG1F-78</t>
  </si>
  <si>
    <t>RAG1F-79</t>
  </si>
  <si>
    <t>RAG1F-80</t>
  </si>
  <si>
    <t>RAG1F-81</t>
  </si>
  <si>
    <t>RAG1F-82</t>
  </si>
  <si>
    <t>RAG1F-83</t>
  </si>
  <si>
    <t>RAG1F-84</t>
  </si>
  <si>
    <t>RAG1F-85</t>
  </si>
  <si>
    <t>RAG1F-86</t>
  </si>
  <si>
    <t>RAG1F-87</t>
  </si>
  <si>
    <t>RAG1F-88</t>
  </si>
  <si>
    <t>RAG1F-89</t>
  </si>
  <si>
    <t>RAG1F-90</t>
  </si>
  <si>
    <t>RAG1F-91</t>
  </si>
  <si>
    <t>RAG1F-92</t>
  </si>
  <si>
    <t>RAG1F-93</t>
  </si>
  <si>
    <t>RAG1F-94</t>
  </si>
  <si>
    <t>RAG1F-95</t>
  </si>
  <si>
    <t>RAG1F-96</t>
  </si>
  <si>
    <t>RAG1F-97</t>
  </si>
  <si>
    <t>RAG1F-98</t>
  </si>
  <si>
    <t>RAG1F-99</t>
  </si>
  <si>
    <t>RAG1F-100</t>
  </si>
  <si>
    <t>RAG1F-101</t>
  </si>
  <si>
    <t>RAG1F-102</t>
  </si>
  <si>
    <t>RAG1F-103</t>
  </si>
  <si>
    <t>RAG1F-104</t>
  </si>
  <si>
    <t>RAG1F-105</t>
  </si>
  <si>
    <t>RAG1F-106</t>
  </si>
  <si>
    <t>RAG1F-107</t>
  </si>
  <si>
    <t>RAG1F-108</t>
  </si>
  <si>
    <t>RAG1F-109</t>
  </si>
  <si>
    <t>RAG1F-110</t>
  </si>
  <si>
    <t>RAG1F-111</t>
  </si>
  <si>
    <t>RAG1F-112</t>
  </si>
  <si>
    <t>RAG1F-113</t>
  </si>
  <si>
    <t>RAG1F-114</t>
  </si>
  <si>
    <t>RAG1F-115</t>
  </si>
  <si>
    <t>RAG2F-10</t>
  </si>
  <si>
    <t>RAG2F-11</t>
  </si>
  <si>
    <t>RAG2F-12</t>
  </si>
  <si>
    <t>RAG2F-13</t>
  </si>
  <si>
    <t>RAG2F-14</t>
  </si>
  <si>
    <t>RAG2F-15</t>
  </si>
  <si>
    <t>RAG2F-16</t>
  </si>
  <si>
    <t>RAG2F-17</t>
  </si>
  <si>
    <t>RAG2F-18</t>
  </si>
  <si>
    <t>RAG2F-19</t>
  </si>
  <si>
    <t>RAG2F-20</t>
  </si>
  <si>
    <t>RAG2F-21</t>
  </si>
  <si>
    <t>RAG2F-22</t>
  </si>
  <si>
    <t>RAG2F-23</t>
  </si>
  <si>
    <t>RAG2F-24</t>
  </si>
  <si>
    <t>RAG2F-25</t>
  </si>
  <si>
    <t>RAG2F-26</t>
  </si>
  <si>
    <t>RAG2F-27</t>
  </si>
  <si>
    <t>RAG2F-28</t>
  </si>
  <si>
    <t>RAG2F-29</t>
  </si>
  <si>
    <t>RAG2F-30</t>
  </si>
  <si>
    <t>RAG2F-31</t>
  </si>
  <si>
    <t>RAG2F-32</t>
  </si>
  <si>
    <t>RAG2F-33</t>
  </si>
  <si>
    <t>RAG2F-34</t>
  </si>
  <si>
    <t>RAG2F-35</t>
  </si>
  <si>
    <t>RAG2F-36</t>
  </si>
  <si>
    <t>RAG2F-37</t>
  </si>
  <si>
    <t>RAG2F-38</t>
  </si>
  <si>
    <t>RAG2F-39</t>
  </si>
  <si>
    <t>RAG2F-40</t>
  </si>
  <si>
    <t>RAG2F-41</t>
  </si>
  <si>
    <t>RAG2F-42</t>
  </si>
  <si>
    <t>RAG2F-43</t>
  </si>
  <si>
    <t>RAG2F-44</t>
  </si>
  <si>
    <t>RAG2F-45</t>
  </si>
  <si>
    <t>RAG2F-46</t>
  </si>
  <si>
    <t>RAG2F-47</t>
  </si>
  <si>
    <t>RAG2F-48</t>
  </si>
  <si>
    <t>RAG2F-49</t>
  </si>
  <si>
    <t>RAG2F-50</t>
  </si>
  <si>
    <t>RAG2F-51</t>
  </si>
  <si>
    <t>RAG2F-52</t>
  </si>
  <si>
    <t>RAG2F-53</t>
  </si>
  <si>
    <t>RAG2F-54</t>
  </si>
  <si>
    <t>RAG2F-55</t>
  </si>
  <si>
    <t>RAG2F-56</t>
  </si>
  <si>
    <t>RAG2F-57</t>
  </si>
  <si>
    <t>RAG2F-58</t>
  </si>
  <si>
    <t>RAG2F-59</t>
  </si>
  <si>
    <t>RAG2F-60</t>
  </si>
  <si>
    <t>RAG2F-61</t>
  </si>
  <si>
    <t>RAG2F-62</t>
  </si>
  <si>
    <t>RAG2F-63</t>
  </si>
  <si>
    <t>RAG2F-64</t>
  </si>
  <si>
    <t>RAG2F-65</t>
  </si>
  <si>
    <t>RAG2F-66</t>
  </si>
  <si>
    <t>RAG2F-67</t>
  </si>
  <si>
    <t>RAG2F-68</t>
  </si>
  <si>
    <t>RAG2F-69</t>
  </si>
  <si>
    <t>RAG2F-70</t>
  </si>
  <si>
    <t>RAG2F-71</t>
  </si>
  <si>
    <t>RAG2F-72</t>
  </si>
  <si>
    <t>RAG2F-73</t>
  </si>
  <si>
    <t>RAG2F-74</t>
  </si>
  <si>
    <t>RAG2F-75</t>
  </si>
  <si>
    <t>RAG2F-76</t>
  </si>
  <si>
    <t>RAG2F-77</t>
  </si>
  <si>
    <t>RAG2F-78</t>
  </si>
  <si>
    <t>RAG2F-79</t>
  </si>
  <si>
    <t>RAG2F-80</t>
  </si>
  <si>
    <t>RAG2F-81</t>
  </si>
  <si>
    <t>RAG2F-82</t>
  </si>
  <si>
    <t>RAG2F-83</t>
  </si>
  <si>
    <t>RAG2F-84</t>
  </si>
  <si>
    <t>RAG2F-85</t>
  </si>
  <si>
    <t>RAG2F-86</t>
  </si>
  <si>
    <t>RAG2F-87</t>
  </si>
  <si>
    <t>RAG2F-88</t>
  </si>
  <si>
    <t>RAG2F-89</t>
  </si>
  <si>
    <t>RAG2F-90</t>
  </si>
  <si>
    <t>RAG2F-91</t>
  </si>
  <si>
    <t>RAG2F-92</t>
  </si>
  <si>
    <t>RAG2F-93</t>
  </si>
  <si>
    <t>RAG2F-94</t>
  </si>
  <si>
    <t>RAG2F-95</t>
  </si>
  <si>
    <t>RAG2F-96</t>
  </si>
  <si>
    <t>RAG2F-97</t>
  </si>
  <si>
    <t>RAG2F-98</t>
  </si>
  <si>
    <t>RAG2F-99</t>
  </si>
  <si>
    <t>RAG2F-100</t>
  </si>
  <si>
    <t>RAG2F-101</t>
  </si>
  <si>
    <t>RAG2F-102</t>
  </si>
  <si>
    <t>RAG2F-103</t>
  </si>
  <si>
    <t>RAG2F-104</t>
  </si>
  <si>
    <t>RAG2F-105</t>
  </si>
  <si>
    <t>RAG2F-106</t>
  </si>
  <si>
    <t>RAG2F-107</t>
  </si>
  <si>
    <t>RAG2F-108</t>
  </si>
  <si>
    <t>RAG2F-109</t>
  </si>
  <si>
    <t>RAG2F-110</t>
  </si>
  <si>
    <t>RAG2F-111</t>
  </si>
  <si>
    <t>RAG2F-112</t>
  </si>
  <si>
    <t>RAG2F-113</t>
  </si>
  <si>
    <t>RAG2F-114</t>
  </si>
  <si>
    <t>RAG2F-115</t>
  </si>
  <si>
    <t>[42-46]</t>
  </si>
  <si>
    <t>[46-50]</t>
  </si>
  <si>
    <t>ESO1M-10</t>
  </si>
  <si>
    <t>ESO1M-11</t>
  </si>
  <si>
    <t>ESO1M-12</t>
  </si>
  <si>
    <t>ESO1M-13</t>
  </si>
  <si>
    <t>ESO1M-14</t>
  </si>
  <si>
    <t>ESO1M-15</t>
  </si>
  <si>
    <t>ESO1M-16</t>
  </si>
  <si>
    <t>ESO1M-17</t>
  </si>
  <si>
    <t>ESO1M-18</t>
  </si>
  <si>
    <t>ESO1M-19</t>
  </si>
  <si>
    <t>ESO1M-20</t>
  </si>
  <si>
    <t>ESO1M-21</t>
  </si>
  <si>
    <t>ESO1M-22</t>
  </si>
  <si>
    <t>ESO1M-23</t>
  </si>
  <si>
    <t>ESO1M-24</t>
  </si>
  <si>
    <t>ESO1M-25</t>
  </si>
  <si>
    <t>ESO1M-26</t>
  </si>
  <si>
    <t>ESO1M-27</t>
  </si>
  <si>
    <t>ESO1M-28</t>
  </si>
  <si>
    <t>ESO1M-29</t>
  </si>
  <si>
    <t>ESO1M-30</t>
  </si>
  <si>
    <t>ESO1M-31</t>
  </si>
  <si>
    <t>ESO1M-32</t>
  </si>
  <si>
    <t>ESO1M-33</t>
  </si>
  <si>
    <t>ESO1M-34</t>
  </si>
  <si>
    <t>ESO1M-35</t>
  </si>
  <si>
    <t>ESO1M-36</t>
  </si>
  <si>
    <t>ESO1M-37</t>
  </si>
  <si>
    <t>ESO1M-38</t>
  </si>
  <si>
    <t>ESO1M-39</t>
  </si>
  <si>
    <t>ESO1M-40</t>
  </si>
  <si>
    <t>ESO1M-41</t>
  </si>
  <si>
    <t>ESO1M-42</t>
  </si>
  <si>
    <t>ESO1M-43</t>
  </si>
  <si>
    <t>ESO1M-44</t>
  </si>
  <si>
    <t>ESO1M-45</t>
  </si>
  <si>
    <t>ESO1M-46</t>
  </si>
  <si>
    <t>ESO1M-47</t>
  </si>
  <si>
    <t>ESO1M-48</t>
  </si>
  <si>
    <t>ESO1M-49</t>
  </si>
  <si>
    <t>ESO1M-50</t>
  </si>
  <si>
    <t>ESO1M-51</t>
  </si>
  <si>
    <t>ESO1M-52</t>
  </si>
  <si>
    <t>ESO1M-53</t>
  </si>
  <si>
    <t>ESO1M-54</t>
  </si>
  <si>
    <t>ESO1M-55</t>
  </si>
  <si>
    <t>ESO1M-56</t>
  </si>
  <si>
    <t>ESO1M-57</t>
  </si>
  <si>
    <t>ESO1M-58</t>
  </si>
  <si>
    <t>ESO1M-59</t>
  </si>
  <si>
    <t>ESO1M-60</t>
  </si>
  <si>
    <t>ESO1M-61</t>
  </si>
  <si>
    <t>ESO1M-62</t>
  </si>
  <si>
    <t>ESO1M-63</t>
  </si>
  <si>
    <t>ESO1M-64</t>
  </si>
  <si>
    <t>ESO1M-65</t>
  </si>
  <si>
    <t>ESO1M-66</t>
  </si>
  <si>
    <t>ESO1M-67</t>
  </si>
  <si>
    <t>ESO1M-68</t>
  </si>
  <si>
    <t>ESO1M-69</t>
  </si>
  <si>
    <t>ESO1M-70</t>
  </si>
  <si>
    <t>ESO1M-71</t>
  </si>
  <si>
    <t>ESO1M-72</t>
  </si>
  <si>
    <t>ESO1M-73</t>
  </si>
  <si>
    <t>ESO1M-74</t>
  </si>
  <si>
    <t>ESO1M-75</t>
  </si>
  <si>
    <t>ESO1M-76</t>
  </si>
  <si>
    <t>ESO1M-77</t>
  </si>
  <si>
    <t>ESO1M-78</t>
  </si>
  <si>
    <t>ESO1M-79</t>
  </si>
  <si>
    <t>ESO1M-80</t>
  </si>
  <si>
    <t>ESO1M-81</t>
  </si>
  <si>
    <t>ESO1M-82</t>
  </si>
  <si>
    <t>ESO1M-83</t>
  </si>
  <si>
    <t>ESO1M-84</t>
  </si>
  <si>
    <t>ESO1M-85</t>
  </si>
  <si>
    <t>ESO1M-86</t>
  </si>
  <si>
    <t>ESO1M-87</t>
  </si>
  <si>
    <t>ESO1M-88</t>
  </si>
  <si>
    <t>ESO1M-89</t>
  </si>
  <si>
    <t>ESO1M-90</t>
  </si>
  <si>
    <t>ESO1M-91</t>
  </si>
  <si>
    <t>ESO1M-92</t>
  </si>
  <si>
    <t>ESO1M-93</t>
  </si>
  <si>
    <t>ESO1M-94</t>
  </si>
  <si>
    <t>ESO1M-95</t>
  </si>
  <si>
    <t>ESO1M-96</t>
  </si>
  <si>
    <t>ESO1M-97</t>
  </si>
  <si>
    <t>ESO1M-98</t>
  </si>
  <si>
    <t>ESO1M-99</t>
  </si>
  <si>
    <t>ESO1M-100</t>
  </si>
  <si>
    <t>ESO1M-101</t>
  </si>
  <si>
    <t>ESO1M-102</t>
  </si>
  <si>
    <t>ESO1M-103</t>
  </si>
  <si>
    <t>ESO1M-104</t>
  </si>
  <si>
    <t>ESO1M-105</t>
  </si>
  <si>
    <t>ESO1M-106</t>
  </si>
  <si>
    <t>ESO1M-107</t>
  </si>
  <si>
    <t>ESO1M-108</t>
  </si>
  <si>
    <t>ESO1M-109</t>
  </si>
  <si>
    <t>ESO1M-110</t>
  </si>
  <si>
    <t>ESO1M-111</t>
  </si>
  <si>
    <t>ESO1M-112</t>
  </si>
  <si>
    <t>ESO1M-113</t>
  </si>
  <si>
    <t>ESO1M-114</t>
  </si>
  <si>
    <t>ESO1M-115</t>
  </si>
  <si>
    <t>ESO2M-10</t>
  </si>
  <si>
    <t>ESO2M-11</t>
  </si>
  <si>
    <t>ESO2M-12</t>
  </si>
  <si>
    <t>ESO2M-13</t>
  </si>
  <si>
    <t>ESO2M-14</t>
  </si>
  <si>
    <t>ESO2M-15</t>
  </si>
  <si>
    <t>ESO2M-16</t>
  </si>
  <si>
    <t>ESO2M-17</t>
  </si>
  <si>
    <t>ESO2M-18</t>
  </si>
  <si>
    <t>ESO2M-19</t>
  </si>
  <si>
    <t>ESO2M-20</t>
  </si>
  <si>
    <t>ESO2M-21</t>
  </si>
  <si>
    <t>ESO2M-22</t>
  </si>
  <si>
    <t>ESO2M-23</t>
  </si>
  <si>
    <t>ESO2M-24</t>
  </si>
  <si>
    <t>ESO2M-25</t>
  </si>
  <si>
    <t>ESO2M-26</t>
  </si>
  <si>
    <t>ESO2M-27</t>
  </si>
  <si>
    <t>ESO2M-28</t>
  </si>
  <si>
    <t>ESO2M-29</t>
  </si>
  <si>
    <t>ESO2M-30</t>
  </si>
  <si>
    <t>ESO2M-31</t>
  </si>
  <si>
    <t>ESO2M-32</t>
  </si>
  <si>
    <t>ESO2M-33</t>
  </si>
  <si>
    <t>ESO2M-34</t>
  </si>
  <si>
    <t>ESO2M-35</t>
  </si>
  <si>
    <t>ESO2M-36</t>
  </si>
  <si>
    <t>ESO2M-37</t>
  </si>
  <si>
    <t>ESO2M-38</t>
  </si>
  <si>
    <t>ESO2M-39</t>
  </si>
  <si>
    <t>ESO2M-40</t>
  </si>
  <si>
    <t>ESO2M-41</t>
  </si>
  <si>
    <t>ESO2M-42</t>
  </si>
  <si>
    <t>ESO2M-43</t>
  </si>
  <si>
    <t>ESO2M-44</t>
  </si>
  <si>
    <t>ESO2M-45</t>
  </si>
  <si>
    <t>ESO2M-46</t>
  </si>
  <si>
    <t>ESO2M-47</t>
  </si>
  <si>
    <t>ESO2M-48</t>
  </si>
  <si>
    <t>ESO2M-49</t>
  </si>
  <si>
    <t>ESO2M-50</t>
  </si>
  <si>
    <t>ESO2M-51</t>
  </si>
  <si>
    <t>ESO2M-52</t>
  </si>
  <si>
    <t>ESO2M-53</t>
  </si>
  <si>
    <t>ESO2M-54</t>
  </si>
  <si>
    <t>ESO2M-55</t>
  </si>
  <si>
    <t>ESO2M-56</t>
  </si>
  <si>
    <t>ESO2M-57</t>
  </si>
  <si>
    <t>ESO2M-58</t>
  </si>
  <si>
    <t>ESO2M-59</t>
  </si>
  <si>
    <t>ESO2M-60</t>
  </si>
  <si>
    <t>ESO2M-61</t>
  </si>
  <si>
    <t>ESO2M-62</t>
  </si>
  <si>
    <t>ESO2M-63</t>
  </si>
  <si>
    <t>ESO2M-64</t>
  </si>
  <si>
    <t>ESO2M-65</t>
  </si>
  <si>
    <t>ESO2M-66</t>
  </si>
  <si>
    <t>ESO2M-67</t>
  </si>
  <si>
    <t>ESO2M-68</t>
  </si>
  <si>
    <t>ESO2M-69</t>
  </si>
  <si>
    <t>ESO2M-70</t>
  </si>
  <si>
    <t>ESO2M-71</t>
  </si>
  <si>
    <t>ESO2M-72</t>
  </si>
  <si>
    <t>ESO2M-73</t>
  </si>
  <si>
    <t>ESO2M-74</t>
  </si>
  <si>
    <t>ESO2M-75</t>
  </si>
  <si>
    <t>ESO2M-76</t>
  </si>
  <si>
    <t>ESO2M-77</t>
  </si>
  <si>
    <t>ESO2M-78</t>
  </si>
  <si>
    <t>ESO2M-79</t>
  </si>
  <si>
    <t>ESO2M-80</t>
  </si>
  <si>
    <t>ESO2M-81</t>
  </si>
  <si>
    <t>ESO2M-82</t>
  </si>
  <si>
    <t>ESO2M-83</t>
  </si>
  <si>
    <t>ESO2M-84</t>
  </si>
  <si>
    <t>ESO2M-85</t>
  </si>
  <si>
    <t>ESO2M-86</t>
  </si>
  <si>
    <t>ESO2M-87</t>
  </si>
  <si>
    <t>ESO2M-88</t>
  </si>
  <si>
    <t>ESO2M-89</t>
  </si>
  <si>
    <t>ESO2M-90</t>
  </si>
  <si>
    <t>ESO2M-91</t>
  </si>
  <si>
    <t>ESO2M-92</t>
  </si>
  <si>
    <t>ESO2M-93</t>
  </si>
  <si>
    <t>ESO2M-94</t>
  </si>
  <si>
    <t>ESO2M-95</t>
  </si>
  <si>
    <t>ESO2M-96</t>
  </si>
  <si>
    <t>ESO2M-97</t>
  </si>
  <si>
    <t>ESO2M-98</t>
  </si>
  <si>
    <t>ESO2M-99</t>
  </si>
  <si>
    <t>ESO2M-100</t>
  </si>
  <si>
    <t>ESO2M-101</t>
  </si>
  <si>
    <t>ESO2M-102</t>
  </si>
  <si>
    <t>ESO2M-103</t>
  </si>
  <si>
    <t>ESO2M-104</t>
  </si>
  <si>
    <t>ESO2M-105</t>
  </si>
  <si>
    <t>ESO2M-106</t>
  </si>
  <si>
    <t>ESO2M-107</t>
  </si>
  <si>
    <t>ESO2M-108</t>
  </si>
  <si>
    <t>ESO2M-109</t>
  </si>
  <si>
    <t>ESO2M-110</t>
  </si>
  <si>
    <t>ESO2M-111</t>
  </si>
  <si>
    <t>ESO2M-112</t>
  </si>
  <si>
    <t>ESO2M-113</t>
  </si>
  <si>
    <t>ESO2M-114</t>
  </si>
  <si>
    <t>ESO2M-115</t>
  </si>
  <si>
    <t>ESO1F-10</t>
  </si>
  <si>
    <t>ESO1F-11</t>
  </si>
  <si>
    <t>ESO1F-12</t>
  </si>
  <si>
    <t>ESO1F-13</t>
  </si>
  <si>
    <t>ESO1F-14</t>
  </si>
  <si>
    <t>ESO1F-15</t>
  </si>
  <si>
    <t>ESO1F-16</t>
  </si>
  <si>
    <t>ESO1F-17</t>
  </si>
  <si>
    <t>ESO1F-18</t>
  </si>
  <si>
    <t>ESO1F-19</t>
  </si>
  <si>
    <t>ESO1F-20</t>
  </si>
  <si>
    <t>ESO1F-21</t>
  </si>
  <si>
    <t>ESO1F-22</t>
  </si>
  <si>
    <t>ESO1F-23</t>
  </si>
  <si>
    <t>ESO1F-24</t>
  </si>
  <si>
    <t>ESO1F-25</t>
  </si>
  <si>
    <t>ESO1F-26</t>
  </si>
  <si>
    <t>ESO1F-27</t>
  </si>
  <si>
    <t>ESO1F-28</t>
  </si>
  <si>
    <t>ESO1F-29</t>
  </si>
  <si>
    <t>ESO1F-30</t>
  </si>
  <si>
    <t>ESO1F-31</t>
  </si>
  <si>
    <t>ESO1F-32</t>
  </si>
  <si>
    <t>ESO1F-33</t>
  </si>
  <si>
    <t>ESO1F-34</t>
  </si>
  <si>
    <t>ESO1F-35</t>
  </si>
  <si>
    <t>ESO1F-36</t>
  </si>
  <si>
    <t>ESO1F-37</t>
  </si>
  <si>
    <t>ESO1F-38</t>
  </si>
  <si>
    <t>ESO1F-39</t>
  </si>
  <si>
    <t>ESO1F-40</t>
  </si>
  <si>
    <t>ESO1F-41</t>
  </si>
  <si>
    <t>ESO1F-42</t>
  </si>
  <si>
    <t>ESO1F-43</t>
  </si>
  <si>
    <t>ESO1F-44</t>
  </si>
  <si>
    <t>ESO1F-45</t>
  </si>
  <si>
    <t>ESO1F-46</t>
  </si>
  <si>
    <t>ESO1F-47</t>
  </si>
  <si>
    <t>ESO1F-48</t>
  </si>
  <si>
    <t>ESO1F-49</t>
  </si>
  <si>
    <t>ESO1F-50</t>
  </si>
  <si>
    <t>ESO1F-51</t>
  </si>
  <si>
    <t>ESO1F-52</t>
  </si>
  <si>
    <t>ESO1F-53</t>
  </si>
  <si>
    <t>ESO1F-54</t>
  </si>
  <si>
    <t>ESO1F-55</t>
  </si>
  <si>
    <t>ESO1F-56</t>
  </si>
  <si>
    <t>ESO1F-57</t>
  </si>
  <si>
    <t>ESO1F-58</t>
  </si>
  <si>
    <t>ESO1F-59</t>
  </si>
  <si>
    <t>ESO1F-60</t>
  </si>
  <si>
    <t>ESO1F-61</t>
  </si>
  <si>
    <t>ESO1F-62</t>
  </si>
  <si>
    <t>ESO1F-63</t>
  </si>
  <si>
    <t>ESO1F-64</t>
  </si>
  <si>
    <t>ESO1F-65</t>
  </si>
  <si>
    <t>ESO1F-66</t>
  </si>
  <si>
    <t>ESO1F-67</t>
  </si>
  <si>
    <t>ESO1F-68</t>
  </si>
  <si>
    <t>ESO1F-69</t>
  </si>
  <si>
    <t>ESO1F-70</t>
  </si>
  <si>
    <t>ESO1F-71</t>
  </si>
  <si>
    <t>ESO1F-72</t>
  </si>
  <si>
    <t>ESO1F-73</t>
  </si>
  <si>
    <t>ESO1F-74</t>
  </si>
  <si>
    <t>ESO1F-75</t>
  </si>
  <si>
    <t>ESO1F-76</t>
  </si>
  <si>
    <t>ESO1F-77</t>
  </si>
  <si>
    <t>ESO1F-78</t>
  </si>
  <si>
    <t>ESO1F-79</t>
  </si>
  <si>
    <t>ESO1F-80</t>
  </si>
  <si>
    <t>ESO1F-81</t>
  </si>
  <si>
    <t>ESO1F-82</t>
  </si>
  <si>
    <t>ESO1F-83</t>
  </si>
  <si>
    <t>ESO1F-84</t>
  </si>
  <si>
    <t>ESO1F-85</t>
  </si>
  <si>
    <t>ESO1F-86</t>
  </si>
  <si>
    <t>ESO1F-87</t>
  </si>
  <si>
    <t>ESO1F-88</t>
  </si>
  <si>
    <t>ESO1F-89</t>
  </si>
  <si>
    <t>ESO1F-90</t>
  </si>
  <si>
    <t>ESO1F-91</t>
  </si>
  <si>
    <t>ESO1F-92</t>
  </si>
  <si>
    <t>ESO1F-93</t>
  </si>
  <si>
    <t>ESO1F-94</t>
  </si>
  <si>
    <t>ESO1F-95</t>
  </si>
  <si>
    <t>ESO1F-96</t>
  </si>
  <si>
    <t>ESO1F-97</t>
  </si>
  <si>
    <t>ESO1F-98</t>
  </si>
  <si>
    <t>ESO1F-99</t>
  </si>
  <si>
    <t>ESO1F-100</t>
  </si>
  <si>
    <t>ESO1F-101</t>
  </si>
  <si>
    <t>ESO1F-102</t>
  </si>
  <si>
    <t>ESO1F-103</t>
  </si>
  <si>
    <t>ESO1F-104</t>
  </si>
  <si>
    <t>ESO1F-105</t>
  </si>
  <si>
    <t>ESO1F-106</t>
  </si>
  <si>
    <t>ESO1F-107</t>
  </si>
  <si>
    <t>ESO1F-108</t>
  </si>
  <si>
    <t>ESO1F-109</t>
  </si>
  <si>
    <t>ESO1F-110</t>
  </si>
  <si>
    <t>ESO1F-111</t>
  </si>
  <si>
    <t>ESO1F-112</t>
  </si>
  <si>
    <t>ESO1F-113</t>
  </si>
  <si>
    <t>ESO1F-114</t>
  </si>
  <si>
    <t>ESO1F-115</t>
  </si>
  <si>
    <t>ESO2F-10</t>
  </si>
  <si>
    <t>ESO2F-11</t>
  </si>
  <si>
    <t>ESO2F-12</t>
  </si>
  <si>
    <t>ESO2F-13</t>
  </si>
  <si>
    <t>ESO2F-14</t>
  </si>
  <si>
    <t>ESO2F-15</t>
  </si>
  <si>
    <t>ESO2F-16</t>
  </si>
  <si>
    <t>ESO2F-17</t>
  </si>
  <si>
    <t>ESO2F-18</t>
  </si>
  <si>
    <t>ESO2F-19</t>
  </si>
  <si>
    <t>ESO2F-20</t>
  </si>
  <si>
    <t>ESO2F-21</t>
  </si>
  <si>
    <t>ESO2F-22</t>
  </si>
  <si>
    <t>ESO2F-23</t>
  </si>
  <si>
    <t>ESO2F-24</t>
  </si>
  <si>
    <t>ESO2F-25</t>
  </si>
  <si>
    <t>ESO2F-26</t>
  </si>
  <si>
    <t>ESO2F-27</t>
  </si>
  <si>
    <t>ESO2F-28</t>
  </si>
  <si>
    <t>ESO2F-29</t>
  </si>
  <si>
    <t>ESO2F-30</t>
  </si>
  <si>
    <t>ESO2F-31</t>
  </si>
  <si>
    <t>ESO2F-32</t>
  </si>
  <si>
    <t>ESO2F-33</t>
  </si>
  <si>
    <t>ESO2F-34</t>
  </si>
  <si>
    <t>ESO2F-35</t>
  </si>
  <si>
    <t>ESO2F-36</t>
  </si>
  <si>
    <t>ESO2F-37</t>
  </si>
  <si>
    <t>ESO2F-38</t>
  </si>
  <si>
    <t>ESO2F-39</t>
  </si>
  <si>
    <t>ESO2F-40</t>
  </si>
  <si>
    <t>ESO2F-41</t>
  </si>
  <si>
    <t>ESO2F-42</t>
  </si>
  <si>
    <t>ESO2F-43</t>
  </si>
  <si>
    <t>ESO2F-44</t>
  </si>
  <si>
    <t>ESO2F-45</t>
  </si>
  <si>
    <t>ESO2F-46</t>
  </si>
  <si>
    <t>ESO2F-47</t>
  </si>
  <si>
    <t>ESO2F-48</t>
  </si>
  <si>
    <t>ESO2F-49</t>
  </si>
  <si>
    <t>ESO2F-50</t>
  </si>
  <si>
    <t>ESO2F-51</t>
  </si>
  <si>
    <t>ESO2F-52</t>
  </si>
  <si>
    <t>ESO2F-53</t>
  </si>
  <si>
    <t>ESO2F-54</t>
  </si>
  <si>
    <t>ESO2F-55</t>
  </si>
  <si>
    <t>ESO2F-56</t>
  </si>
  <si>
    <t>ESO2F-57</t>
  </si>
  <si>
    <t>ESO2F-58</t>
  </si>
  <si>
    <t>ESO2F-59</t>
  </si>
  <si>
    <t>ESO2F-60</t>
  </si>
  <si>
    <t>ESO2F-61</t>
  </si>
  <si>
    <t>ESO2F-62</t>
  </si>
  <si>
    <t>ESO2F-63</t>
  </si>
  <si>
    <t>ESO2F-64</t>
  </si>
  <si>
    <t>ESO2F-65</t>
  </si>
  <si>
    <t>ESO2F-66</t>
  </si>
  <si>
    <t>ESO2F-67</t>
  </si>
  <si>
    <t>ESO2F-68</t>
  </si>
  <si>
    <t>ESO2F-69</t>
  </si>
  <si>
    <t>ESO2F-70</t>
  </si>
  <si>
    <t>ESO2F-71</t>
  </si>
  <si>
    <t>ESO2F-72</t>
  </si>
  <si>
    <t>ESO2F-73</t>
  </si>
  <si>
    <t>ESO2F-74</t>
  </si>
  <si>
    <t>ESO2F-75</t>
  </si>
  <si>
    <t>ESO2F-76</t>
  </si>
  <si>
    <t>ESO2F-77</t>
  </si>
  <si>
    <t>ESO2F-78</t>
  </si>
  <si>
    <t>ESO2F-79</t>
  </si>
  <si>
    <t>ESO2F-80</t>
  </si>
  <si>
    <t>ESO2F-81</t>
  </si>
  <si>
    <t>ESO2F-82</t>
  </si>
  <si>
    <t>ESO2F-83</t>
  </si>
  <si>
    <t>ESO2F-84</t>
  </si>
  <si>
    <t>ESO2F-85</t>
  </si>
  <si>
    <t>ESO2F-86</t>
  </si>
  <si>
    <t>ESO2F-87</t>
  </si>
  <si>
    <t>ESO2F-88</t>
  </si>
  <si>
    <t>ESO2F-89</t>
  </si>
  <si>
    <t>ESO2F-90</t>
  </si>
  <si>
    <t>ESO2F-91</t>
  </si>
  <si>
    <t>ESO2F-92</t>
  </si>
  <si>
    <t>ESO2F-93</t>
  </si>
  <si>
    <t>ESO2F-94</t>
  </si>
  <si>
    <t>ESO2F-95</t>
  </si>
  <si>
    <t>ESO2F-96</t>
  </si>
  <si>
    <t>ESO2F-97</t>
  </si>
  <si>
    <t>ESO2F-98</t>
  </si>
  <si>
    <t>ESO2F-99</t>
  </si>
  <si>
    <t>ESO2F-100</t>
  </si>
  <si>
    <t>ESO2F-101</t>
  </si>
  <si>
    <t>ESO2F-102</t>
  </si>
  <si>
    <t>ESO2F-103</t>
  </si>
  <si>
    <t>ESO2F-104</t>
  </si>
  <si>
    <t>ESO2F-105</t>
  </si>
  <si>
    <t>ESO2F-106</t>
  </si>
  <si>
    <t>ESO2F-107</t>
  </si>
  <si>
    <t>ESO2F-108</t>
  </si>
  <si>
    <t>ESO2F-109</t>
  </si>
  <si>
    <t>ESO2F-110</t>
  </si>
  <si>
    <t>ESO2F-111</t>
  </si>
  <si>
    <t>ESO2F-112</t>
  </si>
  <si>
    <t>ESO2F-113</t>
  </si>
  <si>
    <t>ESO2F-114</t>
  </si>
  <si>
    <t>ESO2F-115</t>
  </si>
  <si>
    <t>[50-55]</t>
  </si>
  <si>
    <t>[55-60]</t>
  </si>
  <si>
    <t>[-21]</t>
  </si>
  <si>
    <t>[-24]</t>
  </si>
  <si>
    <t>SPE1M-10</t>
  </si>
  <si>
    <t>SPE1M-11</t>
  </si>
  <si>
    <t>SPE1M-12</t>
  </si>
  <si>
    <t>SPE1M-13</t>
  </si>
  <si>
    <t>SPE1M-14</t>
  </si>
  <si>
    <t>SPE1M-15</t>
  </si>
  <si>
    <t>SPE1M-16</t>
  </si>
  <si>
    <t>SPE1M-17</t>
  </si>
  <si>
    <t>SPE1M-18</t>
  </si>
  <si>
    <t>SPE1M-19</t>
  </si>
  <si>
    <t>SPE1M-20</t>
  </si>
  <si>
    <t>SPE1M-21</t>
  </si>
  <si>
    <t>SPE1M-22</t>
  </si>
  <si>
    <t>SPE1M-23</t>
  </si>
  <si>
    <t>SPE1M-24</t>
  </si>
  <si>
    <t>SPE1M-25</t>
  </si>
  <si>
    <t>SPE1M-26</t>
  </si>
  <si>
    <t>SPE1M-27</t>
  </si>
  <si>
    <t>SPE1M-28</t>
  </si>
  <si>
    <t>SPE1M-29</t>
  </si>
  <si>
    <t>SPE1M-30</t>
  </si>
  <si>
    <t>SPE1M-31</t>
  </si>
  <si>
    <t>SPE1M-32</t>
  </si>
  <si>
    <t>SPE1M-33</t>
  </si>
  <si>
    <t>SPE1M-34</t>
  </si>
  <si>
    <t>SPE1M-35</t>
  </si>
  <si>
    <t>SPE1M-36</t>
  </si>
  <si>
    <t>SPE1M-37</t>
  </si>
  <si>
    <t>SPE1M-38</t>
  </si>
  <si>
    <t>SPE1M-39</t>
  </si>
  <si>
    <t>SPE1M-40</t>
  </si>
  <si>
    <t>SPE1M-41</t>
  </si>
  <si>
    <t>SPE1M-42</t>
  </si>
  <si>
    <t>SPE1M-43</t>
  </si>
  <si>
    <t>SPE1M-44</t>
  </si>
  <si>
    <t>SPE1M-45</t>
  </si>
  <si>
    <t>SPE1M-46</t>
  </si>
  <si>
    <t>SPE1M-47</t>
  </si>
  <si>
    <t>SPE1M-48</t>
  </si>
  <si>
    <t>SPE1M-49</t>
  </si>
  <si>
    <t>SPE1M-50</t>
  </si>
  <si>
    <t>SPE1M-51</t>
  </si>
  <si>
    <t>SPE1M-52</t>
  </si>
  <si>
    <t>SPE1M-53</t>
  </si>
  <si>
    <t>SPE1M-54</t>
  </si>
  <si>
    <t>SPE1M-55</t>
  </si>
  <si>
    <t>SPE1M-56</t>
  </si>
  <si>
    <t>SPE1M-57</t>
  </si>
  <si>
    <t>SPE1M-58</t>
  </si>
  <si>
    <t>SPE1M-59</t>
  </si>
  <si>
    <t>SPE1M-60</t>
  </si>
  <si>
    <t>SPE1M-61</t>
  </si>
  <si>
    <t>SPE1M-62</t>
  </si>
  <si>
    <t>SPE1M-63</t>
  </si>
  <si>
    <t>SPE1M-64</t>
  </si>
  <si>
    <t>SPE1M-65</t>
  </si>
  <si>
    <t>SPE1M-66</t>
  </si>
  <si>
    <t>SPE1M-67</t>
  </si>
  <si>
    <t>SPE1M-68</t>
  </si>
  <si>
    <t>SPE1M-69</t>
  </si>
  <si>
    <t>SPE1M-70</t>
  </si>
  <si>
    <t>SPE1M-71</t>
  </si>
  <si>
    <t>SPE1M-72</t>
  </si>
  <si>
    <t>SPE1M-73</t>
  </si>
  <si>
    <t>SPE1M-74</t>
  </si>
  <si>
    <t>SPE1M-75</t>
  </si>
  <si>
    <t>SPE1M-76</t>
  </si>
  <si>
    <t>SPE1M-77</t>
  </si>
  <si>
    <t>SPE1M-78</t>
  </si>
  <si>
    <t>SPE1M-79</t>
  </si>
  <si>
    <t>SPE1M-80</t>
  </si>
  <si>
    <t>SPE1M-81</t>
  </si>
  <si>
    <t>SPE1M-82</t>
  </si>
  <si>
    <t>SPE1M-83</t>
  </si>
  <si>
    <t>SPE1M-84</t>
  </si>
  <si>
    <t>SPE1M-85</t>
  </si>
  <si>
    <t>SPE1M-86</t>
  </si>
  <si>
    <t>SPE1M-87</t>
  </si>
  <si>
    <t>SPE1M-88</t>
  </si>
  <si>
    <t>SPE1M-89</t>
  </si>
  <si>
    <t>SPE1M-90</t>
  </si>
  <si>
    <t>SPE1M-91</t>
  </si>
  <si>
    <t>SPE1M-92</t>
  </si>
  <si>
    <t>SPE1M-93</t>
  </si>
  <si>
    <t>SPE1M-94</t>
  </si>
  <si>
    <t>SPE1M-95</t>
  </si>
  <si>
    <t>SPE1M-96</t>
  </si>
  <si>
    <t>SPE1M-97</t>
  </si>
  <si>
    <t>SPE1M-98</t>
  </si>
  <si>
    <t>SPE1M-99</t>
  </si>
  <si>
    <t>SPE1M-100</t>
  </si>
  <si>
    <t>SPE1M-101</t>
  </si>
  <si>
    <t>SPE1M-102</t>
  </si>
  <si>
    <t>SPE1M-103</t>
  </si>
  <si>
    <t>SPE1M-104</t>
  </si>
  <si>
    <t>SPE1M-105</t>
  </si>
  <si>
    <t>SPE1M-106</t>
  </si>
  <si>
    <t>SPE1M-107</t>
  </si>
  <si>
    <t>SPE1M-108</t>
  </si>
  <si>
    <t>SPE1M-109</t>
  </si>
  <si>
    <t>SPE1M-110</t>
  </si>
  <si>
    <t>SPE1M-111</t>
  </si>
  <si>
    <t>SPE1M-112</t>
  </si>
  <si>
    <t>SPE1M-113</t>
  </si>
  <si>
    <t>SPE1M-114</t>
  </si>
  <si>
    <t>SPE1M-115</t>
  </si>
  <si>
    <t>SPE1M-116</t>
  </si>
  <si>
    <t>SPE1M-117</t>
  </si>
  <si>
    <t>SPE1M-118</t>
  </si>
  <si>
    <t>SPE1M-119</t>
  </si>
  <si>
    <t>SPE1M-120</t>
  </si>
  <si>
    <t>SPE1M-121</t>
  </si>
  <si>
    <t>SPE1M-122</t>
  </si>
  <si>
    <t>SPE1M-123</t>
  </si>
  <si>
    <t>SPE1M-124</t>
  </si>
  <si>
    <t>SPE1M-125</t>
  </si>
  <si>
    <t>SPE2M-10</t>
  </si>
  <si>
    <t>SPE2M-11</t>
  </si>
  <si>
    <t>SPE2M-12</t>
  </si>
  <si>
    <t>SPE2M-13</t>
  </si>
  <si>
    <t>SPE2M-14</t>
  </si>
  <si>
    <t>SPE2M-15</t>
  </si>
  <si>
    <t>SPE2M-16</t>
  </si>
  <si>
    <t>SPE2M-17</t>
  </si>
  <si>
    <t>SPE2M-18</t>
  </si>
  <si>
    <t>SPE2M-19</t>
  </si>
  <si>
    <t>SPE2M-20</t>
  </si>
  <si>
    <t>SPE2M-21</t>
  </si>
  <si>
    <t>SPE2M-22</t>
  </si>
  <si>
    <t>SPE2M-23</t>
  </si>
  <si>
    <t>SPE2M-24</t>
  </si>
  <si>
    <t>SPE2M-25</t>
  </si>
  <si>
    <t>SPE2M-26</t>
  </si>
  <si>
    <t>SPE2M-27</t>
  </si>
  <si>
    <t>SPE2M-28</t>
  </si>
  <si>
    <t>SPE2M-29</t>
  </si>
  <si>
    <t>SPE2M-30</t>
  </si>
  <si>
    <t>SPE2M-31</t>
  </si>
  <si>
    <t>SPE2M-32</t>
  </si>
  <si>
    <t>SPE2M-33</t>
  </si>
  <si>
    <t>SPE2M-34</t>
  </si>
  <si>
    <t>SPE2M-35</t>
  </si>
  <si>
    <t>SPE2M-36</t>
  </si>
  <si>
    <t>SPE2M-37</t>
  </si>
  <si>
    <t>SPE2M-38</t>
  </si>
  <si>
    <t>SPE2M-39</t>
  </si>
  <si>
    <t>SPE2M-40</t>
  </si>
  <si>
    <t>SPE2M-41</t>
  </si>
  <si>
    <t>SPE2M-42</t>
  </si>
  <si>
    <t>SPE2M-43</t>
  </si>
  <si>
    <t>SPE2M-44</t>
  </si>
  <si>
    <t>SPE2M-45</t>
  </si>
  <si>
    <t>SPE2M-46</t>
  </si>
  <si>
    <t>SPE2M-47</t>
  </si>
  <si>
    <t>SPE2M-48</t>
  </si>
  <si>
    <t>SPE2M-49</t>
  </si>
  <si>
    <t>SPE2M-50</t>
  </si>
  <si>
    <t>SPE2M-51</t>
  </si>
  <si>
    <t>SPE2M-52</t>
  </si>
  <si>
    <t>SPE2M-53</t>
  </si>
  <si>
    <t>SPE2M-54</t>
  </si>
  <si>
    <t>SPE2M-55</t>
  </si>
  <si>
    <t>SPE2M-56</t>
  </si>
  <si>
    <t>SPE2M-57</t>
  </si>
  <si>
    <t>SPE2M-58</t>
  </si>
  <si>
    <t>SPE2M-59</t>
  </si>
  <si>
    <t>SPE2M-60</t>
  </si>
  <si>
    <t>SPE2M-61</t>
  </si>
  <si>
    <t>SPE2M-62</t>
  </si>
  <si>
    <t>SPE2M-63</t>
  </si>
  <si>
    <t>SPE2M-64</t>
  </si>
  <si>
    <t>SPE2M-65</t>
  </si>
  <si>
    <t>SPE2M-66</t>
  </si>
  <si>
    <t>SPE2M-67</t>
  </si>
  <si>
    <t>SPE2M-68</t>
  </si>
  <si>
    <t>SPE2M-69</t>
  </si>
  <si>
    <t>SPE2M-70</t>
  </si>
  <si>
    <t>SPE2M-71</t>
  </si>
  <si>
    <t>SPE2M-72</t>
  </si>
  <si>
    <t>SPE2M-73</t>
  </si>
  <si>
    <t>SPE2M-74</t>
  </si>
  <si>
    <t>SPE2M-75</t>
  </si>
  <si>
    <t>SPE2M-76</t>
  </si>
  <si>
    <t>SPE2M-77</t>
  </si>
  <si>
    <t>SPE2M-78</t>
  </si>
  <si>
    <t>SPE2M-79</t>
  </si>
  <si>
    <t>SPE2M-80</t>
  </si>
  <si>
    <t>SPE2M-81</t>
  </si>
  <si>
    <t>SPE2M-82</t>
  </si>
  <si>
    <t>SPE2M-83</t>
  </si>
  <si>
    <t>SPE2M-84</t>
  </si>
  <si>
    <t>SPE2M-85</t>
  </si>
  <si>
    <t>SPE2M-86</t>
  </si>
  <si>
    <t>SPE2M-87</t>
  </si>
  <si>
    <t>SPE2M-88</t>
  </si>
  <si>
    <t>SPE2M-89</t>
  </si>
  <si>
    <t>SPE2M-90</t>
  </si>
  <si>
    <t>SPE2M-91</t>
  </si>
  <si>
    <t>SPE2M-92</t>
  </si>
  <si>
    <t>SPE2M-93</t>
  </si>
  <si>
    <t>SPE2M-94</t>
  </si>
  <si>
    <t>SPE2M-95</t>
  </si>
  <si>
    <t>SPE2M-96</t>
  </si>
  <si>
    <t>SPE2M-97</t>
  </si>
  <si>
    <t>SPE2M-98</t>
  </si>
  <si>
    <t>SPE2M-99</t>
  </si>
  <si>
    <t>SPE2M-100</t>
  </si>
  <si>
    <t>SPE2M-101</t>
  </si>
  <si>
    <t>SPE2M-102</t>
  </si>
  <si>
    <t>SPE2M-103</t>
  </si>
  <si>
    <t>SPE2M-104</t>
  </si>
  <si>
    <t>SPE2M-105</t>
  </si>
  <si>
    <t>SPE2M-106</t>
  </si>
  <si>
    <t>SPE2M-107</t>
  </si>
  <si>
    <t>SPE2M-108</t>
  </si>
  <si>
    <t>SPE2M-109</t>
  </si>
  <si>
    <t>SPE2M-110</t>
  </si>
  <si>
    <t>SPE2M-111</t>
  </si>
  <si>
    <t>SPE2M-112</t>
  </si>
  <si>
    <t>SPE2M-113</t>
  </si>
  <si>
    <t>SPE2M-114</t>
  </si>
  <si>
    <t>SPE2M-115</t>
  </si>
  <si>
    <t>SPE2M-116</t>
  </si>
  <si>
    <t>SPE2M-117</t>
  </si>
  <si>
    <t>SPE2M-118</t>
  </si>
  <si>
    <t>SPE2M-119</t>
  </si>
  <si>
    <t>SPE2M-120</t>
  </si>
  <si>
    <t>SPE2M-121</t>
  </si>
  <si>
    <t>SPE2M-122</t>
  </si>
  <si>
    <t>SPE2M-123</t>
  </si>
  <si>
    <t>SPE2M-124</t>
  </si>
  <si>
    <t>SPE2M-125</t>
  </si>
  <si>
    <t>[-37]</t>
  </si>
  <si>
    <t>[37-41]</t>
  </si>
  <si>
    <t>[41-45]</t>
  </si>
  <si>
    <t>[45-50]</t>
  </si>
  <si>
    <t>[60-66]</t>
  </si>
  <si>
    <t>[66-72]</t>
  </si>
  <si>
    <t>[72-78]</t>
  </si>
  <si>
    <t>[+78]</t>
  </si>
  <si>
    <t>SPE1F-10</t>
  </si>
  <si>
    <t>[-36]</t>
  </si>
  <si>
    <t>SPE1F-11</t>
  </si>
  <si>
    <t>SPE1F-12</t>
  </si>
  <si>
    <t>SPE1F-13</t>
  </si>
  <si>
    <t>SPE1F-14</t>
  </si>
  <si>
    <t>SPE1F-15</t>
  </si>
  <si>
    <t>SPE1F-16</t>
  </si>
  <si>
    <t>SPE1F-17</t>
  </si>
  <si>
    <t>SPE1F-18</t>
  </si>
  <si>
    <t>SPE1F-19</t>
  </si>
  <si>
    <t>SPE1F-20</t>
  </si>
  <si>
    <t>SPE1F-21</t>
  </si>
  <si>
    <t>SPE1F-22</t>
  </si>
  <si>
    <t>SPE1F-23</t>
  </si>
  <si>
    <t>SPE1F-24</t>
  </si>
  <si>
    <t>SPE1F-25</t>
  </si>
  <si>
    <t>SPE1F-26</t>
  </si>
  <si>
    <t>SPE1F-27</t>
  </si>
  <si>
    <t>SPE1F-28</t>
  </si>
  <si>
    <t>SPE1F-29</t>
  </si>
  <si>
    <t>SPE1F-30</t>
  </si>
  <si>
    <t>SPE1F-31</t>
  </si>
  <si>
    <t>SPE1F-32</t>
  </si>
  <si>
    <t>SPE1F-33</t>
  </si>
  <si>
    <t>SPE1F-34</t>
  </si>
  <si>
    <t>SPE1F-35</t>
  </si>
  <si>
    <t>SPE1F-36</t>
  </si>
  <si>
    <t>SPE1F-37</t>
  </si>
  <si>
    <t>SPE1F-38</t>
  </si>
  <si>
    <t>SPE1F-39</t>
  </si>
  <si>
    <t>SPE1F-40</t>
  </si>
  <si>
    <t>SPE1F-41</t>
  </si>
  <si>
    <t>SPE1F-42</t>
  </si>
  <si>
    <t>SPE1F-43</t>
  </si>
  <si>
    <t>SPE1F-44</t>
  </si>
  <si>
    <t>SPE1F-45</t>
  </si>
  <si>
    <t>SPE1F-46</t>
  </si>
  <si>
    <t>SPE1F-47</t>
  </si>
  <si>
    <t>SPE1F-48</t>
  </si>
  <si>
    <t>SPE1F-49</t>
  </si>
  <si>
    <t>SPE1F-50</t>
  </si>
  <si>
    <t>SPE1F-51</t>
  </si>
  <si>
    <t>SPE1F-52</t>
  </si>
  <si>
    <t>SPE1F-53</t>
  </si>
  <si>
    <t>SPE1F-54</t>
  </si>
  <si>
    <t>SPE1F-55</t>
  </si>
  <si>
    <t>SPE1F-56</t>
  </si>
  <si>
    <t>SPE1F-57</t>
  </si>
  <si>
    <t>SPE1F-58</t>
  </si>
  <si>
    <t>SPE1F-59</t>
  </si>
  <si>
    <t>SPE1F-60</t>
  </si>
  <si>
    <t>SPE1F-61</t>
  </si>
  <si>
    <t>SPE1F-62</t>
  </si>
  <si>
    <t>SPE1F-63</t>
  </si>
  <si>
    <t>SPE1F-64</t>
  </si>
  <si>
    <t>SPE1F-65</t>
  </si>
  <si>
    <t>SPE1F-66</t>
  </si>
  <si>
    <t>SPE1F-67</t>
  </si>
  <si>
    <t>SPE1F-68</t>
  </si>
  <si>
    <t>SPE1F-69</t>
  </si>
  <si>
    <t>SPE1F-70</t>
  </si>
  <si>
    <t>SPE1F-71</t>
  </si>
  <si>
    <t>SPE1F-72</t>
  </si>
  <si>
    <t>SPE1F-73</t>
  </si>
  <si>
    <t>SPE1F-74</t>
  </si>
  <si>
    <t>SPE1F-75</t>
  </si>
  <si>
    <t>SPE1F-76</t>
  </si>
  <si>
    <t>SPE1F-77</t>
  </si>
  <si>
    <t>SPE1F-78</t>
  </si>
  <si>
    <t>SPE1F-79</t>
  </si>
  <si>
    <t>SPE1F-80</t>
  </si>
  <si>
    <t>SPE1F-81</t>
  </si>
  <si>
    <t>SPE1F-82</t>
  </si>
  <si>
    <t>SPE1F-83</t>
  </si>
  <si>
    <t>SPE1F-84</t>
  </si>
  <si>
    <t>SPE1F-85</t>
  </si>
  <si>
    <t>SPE1F-86</t>
  </si>
  <si>
    <t>SPE1F-87</t>
  </si>
  <si>
    <t>SPE1F-88</t>
  </si>
  <si>
    <t>SPE1F-89</t>
  </si>
  <si>
    <t>SPE1F-90</t>
  </si>
  <si>
    <t>SPE1F-91</t>
  </si>
  <si>
    <t>SPE1F-92</t>
  </si>
  <si>
    <t>SPE1F-93</t>
  </si>
  <si>
    <t>SPE1F-94</t>
  </si>
  <si>
    <t>SPE1F-95</t>
  </si>
  <si>
    <t>SPE1F-96</t>
  </si>
  <si>
    <t>SPE1F-97</t>
  </si>
  <si>
    <t>SPE1F-98</t>
  </si>
  <si>
    <t>SPE1F-99</t>
  </si>
  <si>
    <t>SPE1F-100</t>
  </si>
  <si>
    <t>SPE1F-101</t>
  </si>
  <si>
    <t>SPE1F-102</t>
  </si>
  <si>
    <t>SPE1F-103</t>
  </si>
  <si>
    <t>SPE1F-104</t>
  </si>
  <si>
    <t>SPE1F-105</t>
  </si>
  <si>
    <t>SPE1F-106</t>
  </si>
  <si>
    <t>SPE1F-107</t>
  </si>
  <si>
    <t>SPE1F-108</t>
  </si>
  <si>
    <t>SPE1F-109</t>
  </si>
  <si>
    <t>SPE1F-110</t>
  </si>
  <si>
    <t>SPE1F-111</t>
  </si>
  <si>
    <t>SPE1F-112</t>
  </si>
  <si>
    <t>SPE1F-113</t>
  </si>
  <si>
    <t>SPE1F-114</t>
  </si>
  <si>
    <t>SPE1F-115</t>
  </si>
  <si>
    <t>SPE1F-116</t>
  </si>
  <si>
    <t>SPE1F-117</t>
  </si>
  <si>
    <t>SPE1F-118</t>
  </si>
  <si>
    <t>SPE1F-119</t>
  </si>
  <si>
    <t>SPE1F-120</t>
  </si>
  <si>
    <t>SPE1F-121</t>
  </si>
  <si>
    <t>SPE1F-122</t>
  </si>
  <si>
    <t>SPE1F-123</t>
  </si>
  <si>
    <t>SPE1F-124</t>
  </si>
  <si>
    <t>SPE1F-125</t>
  </si>
  <si>
    <t>SPE2F-10</t>
  </si>
  <si>
    <t>SPE2F-11</t>
  </si>
  <si>
    <t>SPE2F-12</t>
  </si>
  <si>
    <t>SPE2F-13</t>
  </si>
  <si>
    <t>SPE2F-14</t>
  </si>
  <si>
    <t>SPE2F-15</t>
  </si>
  <si>
    <t>SPE2F-16</t>
  </si>
  <si>
    <t>SPE2F-17</t>
  </si>
  <si>
    <t>SPE2F-18</t>
  </si>
  <si>
    <t>SPE2F-19</t>
  </si>
  <si>
    <t>SPE2F-20</t>
  </si>
  <si>
    <t>SPE2F-21</t>
  </si>
  <si>
    <t>SPE2F-22</t>
  </si>
  <si>
    <t>SPE2F-23</t>
  </si>
  <si>
    <t>SPE2F-24</t>
  </si>
  <si>
    <t>SPE2F-25</t>
  </si>
  <si>
    <t>SPE2F-26</t>
  </si>
  <si>
    <t>SPE2F-27</t>
  </si>
  <si>
    <t>SPE2F-28</t>
  </si>
  <si>
    <t>SPE2F-29</t>
  </si>
  <si>
    <t>SPE2F-30</t>
  </si>
  <si>
    <t>SPE2F-31</t>
  </si>
  <si>
    <t>SPE2F-32</t>
  </si>
  <si>
    <t>SPE2F-33</t>
  </si>
  <si>
    <t>SPE2F-34</t>
  </si>
  <si>
    <t>SPE2F-35</t>
  </si>
  <si>
    <t>SPE2F-36</t>
  </si>
  <si>
    <t>SPE2F-37</t>
  </si>
  <si>
    <t>SPE2F-38</t>
  </si>
  <si>
    <t>SPE2F-39</t>
  </si>
  <si>
    <t>SPE2F-40</t>
  </si>
  <si>
    <t>SPE2F-41</t>
  </si>
  <si>
    <t>SPE2F-42</t>
  </si>
  <si>
    <t>SPE2F-43</t>
  </si>
  <si>
    <t>SPE2F-44</t>
  </si>
  <si>
    <t>SPE2F-45</t>
  </si>
  <si>
    <t>SPE2F-46</t>
  </si>
  <si>
    <t>SPE2F-47</t>
  </si>
  <si>
    <t>SPE2F-48</t>
  </si>
  <si>
    <t>SPE2F-49</t>
  </si>
  <si>
    <t>SPE2F-50</t>
  </si>
  <si>
    <t>SPE2F-51</t>
  </si>
  <si>
    <t>SPE2F-52</t>
  </si>
  <si>
    <t>SPE2F-53</t>
  </si>
  <si>
    <t>SPE2F-54</t>
  </si>
  <si>
    <t>SPE2F-55</t>
  </si>
  <si>
    <t>SPE2F-56</t>
  </si>
  <si>
    <t>SPE2F-57</t>
  </si>
  <si>
    <t>SPE2F-58</t>
  </si>
  <si>
    <t>SPE2F-59</t>
  </si>
  <si>
    <t>SPE2F-60</t>
  </si>
  <si>
    <t>SPE2F-61</t>
  </si>
  <si>
    <t>SPE2F-62</t>
  </si>
  <si>
    <t>SPE2F-63</t>
  </si>
  <si>
    <t>SPE2F-64</t>
  </si>
  <si>
    <t>SPE2F-65</t>
  </si>
  <si>
    <t>SPE2F-66</t>
  </si>
  <si>
    <t>SPE2F-67</t>
  </si>
  <si>
    <t>SPE2F-68</t>
  </si>
  <si>
    <t>SPE2F-69</t>
  </si>
  <si>
    <t>SPE2F-70</t>
  </si>
  <si>
    <t>SPE2F-71</t>
  </si>
  <si>
    <t>SPE2F-72</t>
  </si>
  <si>
    <t>SPE2F-73</t>
  </si>
  <si>
    <t>SPE2F-74</t>
  </si>
  <si>
    <t>SPE2F-75</t>
  </si>
  <si>
    <t>SPE2F-76</t>
  </si>
  <si>
    <t>SPE2F-77</t>
  </si>
  <si>
    <t>SPE2F-78</t>
  </si>
  <si>
    <t>SPE2F-79</t>
  </si>
  <si>
    <t>SPE2F-80</t>
  </si>
  <si>
    <t>SPE2F-81</t>
  </si>
  <si>
    <t>SPE2F-82</t>
  </si>
  <si>
    <t>SPE2F-83</t>
  </si>
  <si>
    <t>SPE2F-84</t>
  </si>
  <si>
    <t>SPE2F-85</t>
  </si>
  <si>
    <t>SPE2F-86</t>
  </si>
  <si>
    <t>SPE2F-87</t>
  </si>
  <si>
    <t>SPE2F-88</t>
  </si>
  <si>
    <t>SPE2F-89</t>
  </si>
  <si>
    <t>SPE2F-90</t>
  </si>
  <si>
    <t>SPE2F-91</t>
  </si>
  <si>
    <t>SPE2F-92</t>
  </si>
  <si>
    <t>SPE2F-93</t>
  </si>
  <si>
    <t>SPE2F-94</t>
  </si>
  <si>
    <t>SPE2F-95</t>
  </si>
  <si>
    <t>SPE2F-96</t>
  </si>
  <si>
    <t>SPE2F-97</t>
  </si>
  <si>
    <t>SPE2F-98</t>
  </si>
  <si>
    <t>SPE2F-99</t>
  </si>
  <si>
    <t>SPE2F-100</t>
  </si>
  <si>
    <t>SPE2F-101</t>
  </si>
  <si>
    <t>SPE2F-102</t>
  </si>
  <si>
    <t>SPE2F-103</t>
  </si>
  <si>
    <t>SPE2F-104</t>
  </si>
  <si>
    <t>SPE2F-105</t>
  </si>
  <si>
    <t>SPE2F-106</t>
  </si>
  <si>
    <t>SPE2F-107</t>
  </si>
  <si>
    <t>SPE2F-108</t>
  </si>
  <si>
    <t>SPE2F-109</t>
  </si>
  <si>
    <t>SPE2F-110</t>
  </si>
  <si>
    <t>SPE2F-111</t>
  </si>
  <si>
    <t>SPE2F-112</t>
  </si>
  <si>
    <t>SPE2F-113</t>
  </si>
  <si>
    <t>SPE2F-114</t>
  </si>
  <si>
    <t>SPE2F-115</t>
  </si>
  <si>
    <t>SPE2F-116</t>
  </si>
  <si>
    <t>SPE2F-117</t>
  </si>
  <si>
    <t>SPE2F-118</t>
  </si>
  <si>
    <t>SPE2F-119</t>
  </si>
  <si>
    <t>SPE2F-120</t>
  </si>
  <si>
    <t>SPE2F-121</t>
  </si>
  <si>
    <t>SPE2F-122</t>
  </si>
  <si>
    <t>SPE2F-123</t>
  </si>
  <si>
    <t>SPE2F-124</t>
  </si>
  <si>
    <t>SPE2F-125</t>
  </si>
  <si>
    <t>[36-40]</t>
  </si>
  <si>
    <t>[40-44]</t>
  </si>
  <si>
    <t>[44-48]</t>
  </si>
  <si>
    <t>[48-52]</t>
  </si>
  <si>
    <t>[52-57]</t>
  </si>
  <si>
    <t>[57-63]</t>
  </si>
  <si>
    <t>[+68]</t>
  </si>
  <si>
    <t>JUN1M-10</t>
  </si>
  <si>
    <t>JUN1M-11</t>
  </si>
  <si>
    <t>JUN1M-12</t>
  </si>
  <si>
    <t>JUN1M-13</t>
  </si>
  <si>
    <t>JUN1M-14</t>
  </si>
  <si>
    <t>JUN1M-15</t>
  </si>
  <si>
    <t>JUN1M-16</t>
  </si>
  <si>
    <t>JUN1M-17</t>
  </si>
  <si>
    <t>JUN1M-18</t>
  </si>
  <si>
    <t>JUN1M-19</t>
  </si>
  <si>
    <t>JUN1M-20</t>
  </si>
  <si>
    <t>JUN1M-21</t>
  </si>
  <si>
    <t>JUN1M-22</t>
  </si>
  <si>
    <t>JUN1M-23</t>
  </si>
  <si>
    <t>JUN1M-24</t>
  </si>
  <si>
    <t>JUN1M-25</t>
  </si>
  <si>
    <t>JUN1M-26</t>
  </si>
  <si>
    <t>JUN1M-27</t>
  </si>
  <si>
    <t>JUN1M-28</t>
  </si>
  <si>
    <t>JUN1M-29</t>
  </si>
  <si>
    <t>JUN1M-30</t>
  </si>
  <si>
    <t>JUN1M-31</t>
  </si>
  <si>
    <t>JUN1M-32</t>
  </si>
  <si>
    <t>JUN1M-33</t>
  </si>
  <si>
    <t>JUN1M-34</t>
  </si>
  <si>
    <t>JUN1M-35</t>
  </si>
  <si>
    <t>JUN1M-36</t>
  </si>
  <si>
    <t>JUN1M-37</t>
  </si>
  <si>
    <t>JUN1M-38</t>
  </si>
  <si>
    <t>JUN1M-39</t>
  </si>
  <si>
    <t>JUN1M-40</t>
  </si>
  <si>
    <t>JUN1M-41</t>
  </si>
  <si>
    <t>JUN1M-42</t>
  </si>
  <si>
    <t>JUN1M-43</t>
  </si>
  <si>
    <t>JUN1M-44</t>
  </si>
  <si>
    <t>JUN1M-45</t>
  </si>
  <si>
    <t>JUN1M-46</t>
  </si>
  <si>
    <t>JUN1M-47</t>
  </si>
  <si>
    <t>JUN1M-48</t>
  </si>
  <si>
    <t>JUN1M-49</t>
  </si>
  <si>
    <t>JUN1M-50</t>
  </si>
  <si>
    <t>JUN1M-51</t>
  </si>
  <si>
    <t>JUN1M-52</t>
  </si>
  <si>
    <t>JUN1M-53</t>
  </si>
  <si>
    <t>JUN1M-54</t>
  </si>
  <si>
    <t>JUN1M-55</t>
  </si>
  <si>
    <t>JUN1M-56</t>
  </si>
  <si>
    <t>JUN1M-57</t>
  </si>
  <si>
    <t>JUN1M-58</t>
  </si>
  <si>
    <t>JUN1M-59</t>
  </si>
  <si>
    <t>JUN1M-60</t>
  </si>
  <si>
    <t>JUN1M-61</t>
  </si>
  <si>
    <t>JUN1M-62</t>
  </si>
  <si>
    <t>JUN1M-63</t>
  </si>
  <si>
    <t>JUN1M-64</t>
  </si>
  <si>
    <t>JUN1M-65</t>
  </si>
  <si>
    <t>JUN1M-66</t>
  </si>
  <si>
    <t>JUN1M-67</t>
  </si>
  <si>
    <t>JUN1M-68</t>
  </si>
  <si>
    <t>JUN1M-69</t>
  </si>
  <si>
    <t>JUN1M-70</t>
  </si>
  <si>
    <t>JUN1M-71</t>
  </si>
  <si>
    <t>JUN1M-72</t>
  </si>
  <si>
    <t>JUN1M-73</t>
  </si>
  <si>
    <t>JUN1M-74</t>
  </si>
  <si>
    <t>JUN1M-75</t>
  </si>
  <si>
    <t>JUN1M-76</t>
  </si>
  <si>
    <t>JUN1M-77</t>
  </si>
  <si>
    <t>JUN1M-78</t>
  </si>
  <si>
    <t>JUN1M-79</t>
  </si>
  <si>
    <t>JUN1M-80</t>
  </si>
  <si>
    <t>JUN1M-81</t>
  </si>
  <si>
    <t>JUN1M-82</t>
  </si>
  <si>
    <t>JUN1M-83</t>
  </si>
  <si>
    <t>JUN1M-84</t>
  </si>
  <si>
    <t>JUN1M-85</t>
  </si>
  <si>
    <t>JUN1M-86</t>
  </si>
  <si>
    <t>JUN1M-87</t>
  </si>
  <si>
    <t>JUN1M-88</t>
  </si>
  <si>
    <t>JUN1M-89</t>
  </si>
  <si>
    <t>JUN1M-90</t>
  </si>
  <si>
    <t>JUN1M-91</t>
  </si>
  <si>
    <t>JUN1M-92</t>
  </si>
  <si>
    <t>JUN1M-93</t>
  </si>
  <si>
    <t>JUN1M-94</t>
  </si>
  <si>
    <t>JUN1M-95</t>
  </si>
  <si>
    <t>JUN1M-96</t>
  </si>
  <si>
    <t>JUN1M-97</t>
  </si>
  <si>
    <t>JUN1M-98</t>
  </si>
  <si>
    <t>JUN1M-99</t>
  </si>
  <si>
    <t>JUN1M-100</t>
  </si>
  <si>
    <t>JUN1M-101</t>
  </si>
  <si>
    <t>JUN1M-102</t>
  </si>
  <si>
    <t>JUN1M-103</t>
  </si>
  <si>
    <t>JUN1M-104</t>
  </si>
  <si>
    <t>JUN1M-105</t>
  </si>
  <si>
    <t>JUN1M-106</t>
  </si>
  <si>
    <t>JUN1M-107</t>
  </si>
  <si>
    <t>JUN1M-108</t>
  </si>
  <si>
    <t>JUN1M-109</t>
  </si>
  <si>
    <t>JUN1M-110</t>
  </si>
  <si>
    <t>JUN1M-111</t>
  </si>
  <si>
    <t>JUN1M-112</t>
  </si>
  <si>
    <t>JUN1M-113</t>
  </si>
  <si>
    <t>JUN1M-114</t>
  </si>
  <si>
    <t>JUN1M-115</t>
  </si>
  <si>
    <t>JUN1M-116</t>
  </si>
  <si>
    <t>JUN1M-117</t>
  </si>
  <si>
    <t>JUN1M-118</t>
  </si>
  <si>
    <t>JUN1M-119</t>
  </si>
  <si>
    <t>JUN1M-120</t>
  </si>
  <si>
    <t>JUN1M-121</t>
  </si>
  <si>
    <t>JUN1M-122</t>
  </si>
  <si>
    <t>JUN1M-123</t>
  </si>
  <si>
    <t>JUN1M-124</t>
  </si>
  <si>
    <t>JUN1M-125</t>
  </si>
  <si>
    <t>JUN2M-10</t>
  </si>
  <si>
    <t>JUN2M-11</t>
  </si>
  <si>
    <t>JUN2M-12</t>
  </si>
  <si>
    <t>JUN2M-13</t>
  </si>
  <si>
    <t>JUN2M-14</t>
  </si>
  <si>
    <t>JUN2M-15</t>
  </si>
  <si>
    <t>JUN2M-16</t>
  </si>
  <si>
    <t>JUN2M-17</t>
  </si>
  <si>
    <t>JUN2M-18</t>
  </si>
  <si>
    <t>JUN2M-19</t>
  </si>
  <si>
    <t>JUN2M-20</t>
  </si>
  <si>
    <t>JUN2M-21</t>
  </si>
  <si>
    <t>JUN2M-22</t>
  </si>
  <si>
    <t>JUN2M-23</t>
  </si>
  <si>
    <t>JUN2M-24</t>
  </si>
  <si>
    <t>JUN2M-25</t>
  </si>
  <si>
    <t>JUN2M-26</t>
  </si>
  <si>
    <t>JUN2M-27</t>
  </si>
  <si>
    <t>JUN2M-28</t>
  </si>
  <si>
    <t>JUN2M-29</t>
  </si>
  <si>
    <t>JUN2M-30</t>
  </si>
  <si>
    <t>JUN2M-31</t>
  </si>
  <si>
    <t>JUN2M-32</t>
  </si>
  <si>
    <t>JUN2M-33</t>
  </si>
  <si>
    <t>JUN2M-34</t>
  </si>
  <si>
    <t>JUN2M-35</t>
  </si>
  <si>
    <t>JUN2M-36</t>
  </si>
  <si>
    <t>JUN2M-37</t>
  </si>
  <si>
    <t>JUN2M-38</t>
  </si>
  <si>
    <t>JUN2M-39</t>
  </si>
  <si>
    <t>JUN2M-40</t>
  </si>
  <si>
    <t>JUN2M-41</t>
  </si>
  <si>
    <t>JUN2M-42</t>
  </si>
  <si>
    <t>JUN2M-43</t>
  </si>
  <si>
    <t>JUN2M-44</t>
  </si>
  <si>
    <t>JUN2M-45</t>
  </si>
  <si>
    <t>JUN2M-46</t>
  </si>
  <si>
    <t>JUN2M-47</t>
  </si>
  <si>
    <t>JUN2M-48</t>
  </si>
  <si>
    <t>JUN2M-49</t>
  </si>
  <si>
    <t>JUN2M-50</t>
  </si>
  <si>
    <t>JUN2M-51</t>
  </si>
  <si>
    <t>JUN2M-52</t>
  </si>
  <si>
    <t>JUN2M-53</t>
  </si>
  <si>
    <t>JUN2M-54</t>
  </si>
  <si>
    <t>JUN2M-55</t>
  </si>
  <si>
    <t>JUN2M-56</t>
  </si>
  <si>
    <t>JUN2M-57</t>
  </si>
  <si>
    <t>JUN2M-58</t>
  </si>
  <si>
    <t>JUN2M-59</t>
  </si>
  <si>
    <t>JUN2M-60</t>
  </si>
  <si>
    <t>JUN2M-61</t>
  </si>
  <si>
    <t>JUN2M-62</t>
  </si>
  <si>
    <t>JUN2M-63</t>
  </si>
  <si>
    <t>JUN2M-64</t>
  </si>
  <si>
    <t>JUN2M-65</t>
  </si>
  <si>
    <t>JUN2M-66</t>
  </si>
  <si>
    <t>JUN2M-67</t>
  </si>
  <si>
    <t>JUN2M-68</t>
  </si>
  <si>
    <t>JUN2M-69</t>
  </si>
  <si>
    <t>JUN2M-70</t>
  </si>
  <si>
    <t>JUN2M-71</t>
  </si>
  <si>
    <t>JUN2M-72</t>
  </si>
  <si>
    <t>JUN2M-73</t>
  </si>
  <si>
    <t>JUN2M-74</t>
  </si>
  <si>
    <t>JUN2M-75</t>
  </si>
  <si>
    <t>JUN2M-76</t>
  </si>
  <si>
    <t>JUN2M-77</t>
  </si>
  <si>
    <t>JUN2M-78</t>
  </si>
  <si>
    <t>JUN2M-79</t>
  </si>
  <si>
    <t>JUN2M-80</t>
  </si>
  <si>
    <t>JUN2M-81</t>
  </si>
  <si>
    <t>JUN2M-82</t>
  </si>
  <si>
    <t>JUN2M-83</t>
  </si>
  <si>
    <t>JUN2M-84</t>
  </si>
  <si>
    <t>JUN2M-85</t>
  </si>
  <si>
    <t>JUN2M-86</t>
  </si>
  <si>
    <t>JUN2M-87</t>
  </si>
  <si>
    <t>JUN2M-88</t>
  </si>
  <si>
    <t>JUN2M-89</t>
  </si>
  <si>
    <t>JUN2M-90</t>
  </si>
  <si>
    <t>JUN2M-91</t>
  </si>
  <si>
    <t>JUN2M-92</t>
  </si>
  <si>
    <t>JUN2M-93</t>
  </si>
  <si>
    <t>JUN2M-94</t>
  </si>
  <si>
    <t>JUN2M-95</t>
  </si>
  <si>
    <t>JUN2M-96</t>
  </si>
  <si>
    <t>JUN2M-97</t>
  </si>
  <si>
    <t>JUN2M-98</t>
  </si>
  <si>
    <t>JUN2M-99</t>
  </si>
  <si>
    <t>JUN2M-100</t>
  </si>
  <si>
    <t>JUN2M-101</t>
  </si>
  <si>
    <t>JUN2M-102</t>
  </si>
  <si>
    <t>JUN2M-103</t>
  </si>
  <si>
    <t>JUN2M-104</t>
  </si>
  <si>
    <t>JUN2M-105</t>
  </si>
  <si>
    <t>JUN2M-106</t>
  </si>
  <si>
    <t>JUN2M-107</t>
  </si>
  <si>
    <t>JUN2M-108</t>
  </si>
  <si>
    <t>JUN2M-109</t>
  </si>
  <si>
    <t>JUN2M-110</t>
  </si>
  <si>
    <t>JUN2M-111</t>
  </si>
  <si>
    <t>JUN2M-112</t>
  </si>
  <si>
    <t>JUN2M-113</t>
  </si>
  <si>
    <t>JUN2M-114</t>
  </si>
  <si>
    <t>JUN2M-115</t>
  </si>
  <si>
    <t>JUN2M-116</t>
  </si>
  <si>
    <t>JUN2M-117</t>
  </si>
  <si>
    <t>JUN2M-118</t>
  </si>
  <si>
    <t>JUN2M-119</t>
  </si>
  <si>
    <t>JUN2M-120</t>
  </si>
  <si>
    <t>JUN2M-121</t>
  </si>
  <si>
    <t>JUN2M-122</t>
  </si>
  <si>
    <t>JUN2M-123</t>
  </si>
  <si>
    <t>JUN2M-124</t>
  </si>
  <si>
    <t>JUN2M-125</t>
  </si>
  <si>
    <t>JUN1F-10</t>
  </si>
  <si>
    <t>JUN1F-11</t>
  </si>
  <si>
    <t>JUN1F-12</t>
  </si>
  <si>
    <t>JUN1F-13</t>
  </si>
  <si>
    <t>JUN1F-14</t>
  </si>
  <si>
    <t>JUN1F-15</t>
  </si>
  <si>
    <t>JUN1F-16</t>
  </si>
  <si>
    <t>JUN1F-17</t>
  </si>
  <si>
    <t>JUN1F-18</t>
  </si>
  <si>
    <t>JUN1F-19</t>
  </si>
  <si>
    <t>JUN1F-20</t>
  </si>
  <si>
    <t>JUN1F-21</t>
  </si>
  <si>
    <t>JUN1F-22</t>
  </si>
  <si>
    <t>JUN1F-23</t>
  </si>
  <si>
    <t>JUN1F-24</t>
  </si>
  <si>
    <t>JUN1F-25</t>
  </si>
  <si>
    <t>JUN1F-26</t>
  </si>
  <si>
    <t>JUN1F-27</t>
  </si>
  <si>
    <t>JUN1F-28</t>
  </si>
  <si>
    <t>JUN1F-29</t>
  </si>
  <si>
    <t>JUN1F-30</t>
  </si>
  <si>
    <t>JUN1F-31</t>
  </si>
  <si>
    <t>JUN1F-32</t>
  </si>
  <si>
    <t>JUN1F-33</t>
  </si>
  <si>
    <t>JUN1F-34</t>
  </si>
  <si>
    <t>JUN1F-35</t>
  </si>
  <si>
    <t>JUN1F-36</t>
  </si>
  <si>
    <t>JUN1F-37</t>
  </si>
  <si>
    <t>JUN1F-38</t>
  </si>
  <si>
    <t>JUN1F-39</t>
  </si>
  <si>
    <t>JUN1F-40</t>
  </si>
  <si>
    <t>JUN1F-41</t>
  </si>
  <si>
    <t>JUN1F-42</t>
  </si>
  <si>
    <t>JUN1F-43</t>
  </si>
  <si>
    <t>JUN1F-44</t>
  </si>
  <si>
    <t>JUN1F-45</t>
  </si>
  <si>
    <t>JUN1F-46</t>
  </si>
  <si>
    <t>JUN1F-47</t>
  </si>
  <si>
    <t>JUN1F-48</t>
  </si>
  <si>
    <t>JUN1F-49</t>
  </si>
  <si>
    <t>JUN1F-50</t>
  </si>
  <si>
    <t>JUN1F-51</t>
  </si>
  <si>
    <t>JUN1F-52</t>
  </si>
  <si>
    <t>JUN1F-53</t>
  </si>
  <si>
    <t>JUN1F-54</t>
  </si>
  <si>
    <t>JUN1F-55</t>
  </si>
  <si>
    <t>JUN1F-56</t>
  </si>
  <si>
    <t>JUN1F-57</t>
  </si>
  <si>
    <t>JUN1F-58</t>
  </si>
  <si>
    <t>JUN1F-59</t>
  </si>
  <si>
    <t>JUN1F-60</t>
  </si>
  <si>
    <t>JUN1F-61</t>
  </si>
  <si>
    <t>JUN1F-62</t>
  </si>
  <si>
    <t>JUN1F-63</t>
  </si>
  <si>
    <t>JUN1F-64</t>
  </si>
  <si>
    <t>JUN1F-65</t>
  </si>
  <si>
    <t>JUN1F-66</t>
  </si>
  <si>
    <t>JUN1F-67</t>
  </si>
  <si>
    <t>JUN1F-68</t>
  </si>
  <si>
    <t>JUN1F-69</t>
  </si>
  <si>
    <t>JUN1F-70</t>
  </si>
  <si>
    <t>JUN1F-71</t>
  </si>
  <si>
    <t>JUN1F-72</t>
  </si>
  <si>
    <t>JUN1F-73</t>
  </si>
  <si>
    <t>JUN1F-74</t>
  </si>
  <si>
    <t>JUN1F-75</t>
  </si>
  <si>
    <t>JUN1F-76</t>
  </si>
  <si>
    <t>JUN1F-77</t>
  </si>
  <si>
    <t>JUN1F-78</t>
  </si>
  <si>
    <t>JUN1F-79</t>
  </si>
  <si>
    <t>JUN1F-80</t>
  </si>
  <si>
    <t>JUN1F-81</t>
  </si>
  <si>
    <t>JUN1F-82</t>
  </si>
  <si>
    <t>JUN1F-83</t>
  </si>
  <si>
    <t>JUN1F-84</t>
  </si>
  <si>
    <t>JUN1F-85</t>
  </si>
  <si>
    <t>JUN1F-86</t>
  </si>
  <si>
    <t>JUN1F-87</t>
  </si>
  <si>
    <t>JUN1F-88</t>
  </si>
  <si>
    <t>JUN1F-89</t>
  </si>
  <si>
    <t>JUN1F-90</t>
  </si>
  <si>
    <t>JUN1F-91</t>
  </si>
  <si>
    <t>JUN1F-92</t>
  </si>
  <si>
    <t>JUN1F-93</t>
  </si>
  <si>
    <t>JUN1F-94</t>
  </si>
  <si>
    <t>JUN1F-95</t>
  </si>
  <si>
    <t>JUN1F-96</t>
  </si>
  <si>
    <t>JUN1F-97</t>
  </si>
  <si>
    <t>JUN1F-98</t>
  </si>
  <si>
    <t>JUN1F-99</t>
  </si>
  <si>
    <t>JUN1F-100</t>
  </si>
  <si>
    <t>JUN1F-101</t>
  </si>
  <si>
    <t>JUN1F-102</t>
  </si>
  <si>
    <t>JUN1F-103</t>
  </si>
  <si>
    <t>JUN1F-104</t>
  </si>
  <si>
    <t>JUN1F-105</t>
  </si>
  <si>
    <t>JUN1F-106</t>
  </si>
  <si>
    <t>JUN1F-107</t>
  </si>
  <si>
    <t>JUN1F-108</t>
  </si>
  <si>
    <t>JUN1F-109</t>
  </si>
  <si>
    <t>JUN1F-110</t>
  </si>
  <si>
    <t>JUN1F-111</t>
  </si>
  <si>
    <t>JUN1F-112</t>
  </si>
  <si>
    <t>JUN1F-113</t>
  </si>
  <si>
    <t>JUN1F-114</t>
  </si>
  <si>
    <t>JUN1F-115</t>
  </si>
  <si>
    <t>JUN1F-116</t>
  </si>
  <si>
    <t>JUN1F-117</t>
  </si>
  <si>
    <t>JUN1F-118</t>
  </si>
  <si>
    <t>JUN1F-119</t>
  </si>
  <si>
    <t>JUN1F-120</t>
  </si>
  <si>
    <t>JUN1F-121</t>
  </si>
  <si>
    <t>JUN1F-122</t>
  </si>
  <si>
    <t>JUN1F-123</t>
  </si>
  <si>
    <t>JUN1F-124</t>
  </si>
  <si>
    <t>JUN1F-125</t>
  </si>
  <si>
    <t>JUN2F-125</t>
  </si>
  <si>
    <t>JUN2F-10</t>
  </si>
  <si>
    <t>JUN2F-11</t>
  </si>
  <si>
    <t>JUN2F-12</t>
  </si>
  <si>
    <t>JUN2F-13</t>
  </si>
  <si>
    <t>JUN2F-14</t>
  </si>
  <si>
    <t>JUN2F-15</t>
  </si>
  <si>
    <t>JUN2F-16</t>
  </si>
  <si>
    <t>JUN2F-17</t>
  </si>
  <si>
    <t>JUN2F-18</t>
  </si>
  <si>
    <t>JUN2F-19</t>
  </si>
  <si>
    <t>JUN2F-20</t>
  </si>
  <si>
    <t>JUN2F-21</t>
  </si>
  <si>
    <t>JUN2F-22</t>
  </si>
  <si>
    <t>JUN2F-23</t>
  </si>
  <si>
    <t>JUN2F-24</t>
  </si>
  <si>
    <t>JUN2F-25</t>
  </si>
  <si>
    <t>JUN2F-26</t>
  </si>
  <si>
    <t>JUN2F-27</t>
  </si>
  <si>
    <t>JUN2F-28</t>
  </si>
  <si>
    <t>JUN2F-29</t>
  </si>
  <si>
    <t>JUN2F-30</t>
  </si>
  <si>
    <t>JUN2F-31</t>
  </si>
  <si>
    <t>JUN2F-32</t>
  </si>
  <si>
    <t>JUN2F-33</t>
  </si>
  <si>
    <t>JUN2F-34</t>
  </si>
  <si>
    <t>JUN2F-35</t>
  </si>
  <si>
    <t>JUN2F-36</t>
  </si>
  <si>
    <t>JUN2F-37</t>
  </si>
  <si>
    <t>JUN2F-38</t>
  </si>
  <si>
    <t>JUN2F-39</t>
  </si>
  <si>
    <t>JUN2F-40</t>
  </si>
  <si>
    <t>JUN2F-41</t>
  </si>
  <si>
    <t>JUN2F-42</t>
  </si>
  <si>
    <t>JUN2F-43</t>
  </si>
  <si>
    <t>JUN2F-44</t>
  </si>
  <si>
    <t>JUN2F-45</t>
  </si>
  <si>
    <t>JUN2F-46</t>
  </si>
  <si>
    <t>JUN2F-47</t>
  </si>
  <si>
    <t>JUN2F-48</t>
  </si>
  <si>
    <t>JUN2F-49</t>
  </si>
  <si>
    <t>JUN2F-50</t>
  </si>
  <si>
    <t>JUN2F-51</t>
  </si>
  <si>
    <t>JUN2F-52</t>
  </si>
  <si>
    <t>JUN2F-53</t>
  </si>
  <si>
    <t>JUN2F-54</t>
  </si>
  <si>
    <t>JUN2F-55</t>
  </si>
  <si>
    <t>JUN2F-56</t>
  </si>
  <si>
    <t>JUN2F-57</t>
  </si>
  <si>
    <t>JUN2F-58</t>
  </si>
  <si>
    <t>JUN2F-59</t>
  </si>
  <si>
    <t>JUN2F-60</t>
  </si>
  <si>
    <t>JUN2F-61</t>
  </si>
  <si>
    <t>JUN2F-62</t>
  </si>
  <si>
    <t>JUN2F-63</t>
  </si>
  <si>
    <t>JUN2F-64</t>
  </si>
  <si>
    <t>JUN2F-65</t>
  </si>
  <si>
    <t>JUN2F-66</t>
  </si>
  <si>
    <t>JUN2F-67</t>
  </si>
  <si>
    <t>JUN2F-68</t>
  </si>
  <si>
    <t>JUN2F-69</t>
  </si>
  <si>
    <t>JUN2F-70</t>
  </si>
  <si>
    <t>JUN2F-71</t>
  </si>
  <si>
    <t>JUN2F-72</t>
  </si>
  <si>
    <t>JUN2F-73</t>
  </si>
  <si>
    <t>JUN2F-74</t>
  </si>
  <si>
    <t>JUN2F-75</t>
  </si>
  <si>
    <t>JUN2F-76</t>
  </si>
  <si>
    <t>JUN2F-77</t>
  </si>
  <si>
    <t>JUN2F-78</t>
  </si>
  <si>
    <t>JUN2F-79</t>
  </si>
  <si>
    <t>JUN2F-80</t>
  </si>
  <si>
    <t>JUN2F-81</t>
  </si>
  <si>
    <t>JUN2F-82</t>
  </si>
  <si>
    <t>JUN2F-83</t>
  </si>
  <si>
    <t>JUN2F-84</t>
  </si>
  <si>
    <t>JUN2F-85</t>
  </si>
  <si>
    <t>JUN2F-86</t>
  </si>
  <si>
    <t>JUN2F-87</t>
  </si>
  <si>
    <t>JUN2F-88</t>
  </si>
  <si>
    <t>JUN2F-89</t>
  </si>
  <si>
    <t>JUN2F-90</t>
  </si>
  <si>
    <t>JUN2F-91</t>
  </si>
  <si>
    <t>JUN2F-92</t>
  </si>
  <si>
    <t>JUN2F-93</t>
  </si>
  <si>
    <t>JUN2F-94</t>
  </si>
  <si>
    <t>JUN2F-95</t>
  </si>
  <si>
    <t>JUN2F-96</t>
  </si>
  <si>
    <t>JUN2F-97</t>
  </si>
  <si>
    <t>JUN2F-98</t>
  </si>
  <si>
    <t>JUN2F-99</t>
  </si>
  <si>
    <t>JUN2F-100</t>
  </si>
  <si>
    <t>JUN2F-101</t>
  </si>
  <si>
    <t>JUN2F-102</t>
  </si>
  <si>
    <t>JUN2F-103</t>
  </si>
  <si>
    <t>JUN2F-104</t>
  </si>
  <si>
    <t>JUN2F-105</t>
  </si>
  <si>
    <t>JUN2F-106</t>
  </si>
  <si>
    <t>JUN2F-107</t>
  </si>
  <si>
    <t>JUN2F-108</t>
  </si>
  <si>
    <t>JUN2F-109</t>
  </si>
  <si>
    <t>JUN2F-110</t>
  </si>
  <si>
    <t>JUN2F-111</t>
  </si>
  <si>
    <t>JUN2F-112</t>
  </si>
  <si>
    <t>JUN2F-113</t>
  </si>
  <si>
    <t>JUN2F-114</t>
  </si>
  <si>
    <t>JUN2F-115</t>
  </si>
  <si>
    <t>JUN2F-116</t>
  </si>
  <si>
    <t>JUN2F-117</t>
  </si>
  <si>
    <t>JUN2F-118</t>
  </si>
  <si>
    <t>JUN2F-119</t>
  </si>
  <si>
    <t>JUN2F-120</t>
  </si>
  <si>
    <t>JUN2F-121</t>
  </si>
  <si>
    <t>JUN2F-122</t>
  </si>
  <si>
    <t>JUN2F-123</t>
  </si>
  <si>
    <t>JUN2F-124</t>
  </si>
  <si>
    <t>SEN1M-10</t>
  </si>
  <si>
    <t>SEN1M-11</t>
  </si>
  <si>
    <t>SEN1M-12</t>
  </si>
  <si>
    <t>SEN1M-13</t>
  </si>
  <si>
    <t>SEN1M-14</t>
  </si>
  <si>
    <t>SEN1M-15</t>
  </si>
  <si>
    <t>SEN1M-16</t>
  </si>
  <si>
    <t>SEN1M-17</t>
  </si>
  <si>
    <t>SEN1M-18</t>
  </si>
  <si>
    <t>SEN1M-19</t>
  </si>
  <si>
    <t>SEN1M-20</t>
  </si>
  <si>
    <t>SEN1M-21</t>
  </si>
  <si>
    <t>SEN1M-22</t>
  </si>
  <si>
    <t>SEN1M-23</t>
  </si>
  <si>
    <t>SEN1M-24</t>
  </si>
  <si>
    <t>SEN1M-25</t>
  </si>
  <si>
    <t>SEN1M-26</t>
  </si>
  <si>
    <t>SEN1M-27</t>
  </si>
  <si>
    <t>SEN1M-28</t>
  </si>
  <si>
    <t>SEN1M-29</t>
  </si>
  <si>
    <t>SEN1M-30</t>
  </si>
  <si>
    <t>SEN1M-31</t>
  </si>
  <si>
    <t>SEN1M-32</t>
  </si>
  <si>
    <t>SEN1M-33</t>
  </si>
  <si>
    <t>SEN1M-34</t>
  </si>
  <si>
    <t>SEN1M-35</t>
  </si>
  <si>
    <t>SEN1M-36</t>
  </si>
  <si>
    <t>SEN1M-37</t>
  </si>
  <si>
    <t>SEN1M-38</t>
  </si>
  <si>
    <t>SEN1M-39</t>
  </si>
  <si>
    <t>SEN1M-40</t>
  </si>
  <si>
    <t>SEN1M-41</t>
  </si>
  <si>
    <t>SEN1M-42</t>
  </si>
  <si>
    <t>SEN1M-43</t>
  </si>
  <si>
    <t>SEN1M-44</t>
  </si>
  <si>
    <t>SEN1M-45</t>
  </si>
  <si>
    <t>SEN1M-46</t>
  </si>
  <si>
    <t>SEN1M-47</t>
  </si>
  <si>
    <t>SEN1M-48</t>
  </si>
  <si>
    <t>SEN1M-49</t>
  </si>
  <si>
    <t>SEN1M-50</t>
  </si>
  <si>
    <t>SEN1M-51</t>
  </si>
  <si>
    <t>SEN1M-52</t>
  </si>
  <si>
    <t>SEN1M-53</t>
  </si>
  <si>
    <t>SEN1M-54</t>
  </si>
  <si>
    <t>SEN1M-55</t>
  </si>
  <si>
    <t>SEN1M-56</t>
  </si>
  <si>
    <t>SEN1M-57</t>
  </si>
  <si>
    <t>SEN1M-58</t>
  </si>
  <si>
    <t>SEN1M-59</t>
  </si>
  <si>
    <t>SEN1M-60</t>
  </si>
  <si>
    <t>SEN1M-61</t>
  </si>
  <si>
    <t>SEN1M-62</t>
  </si>
  <si>
    <t>SEN1M-63</t>
  </si>
  <si>
    <t>SEN1M-64</t>
  </si>
  <si>
    <t>SEN1M-65</t>
  </si>
  <si>
    <t>SEN1M-66</t>
  </si>
  <si>
    <t>SEN1M-67</t>
  </si>
  <si>
    <t>SEN1M-68</t>
  </si>
  <si>
    <t>SEN1M-69</t>
  </si>
  <si>
    <t>SEN1M-70</t>
  </si>
  <si>
    <t>SEN1M-71</t>
  </si>
  <si>
    <t>SEN1M-72</t>
  </si>
  <si>
    <t>SEN1M-73</t>
  </si>
  <si>
    <t>SEN1M-74</t>
  </si>
  <si>
    <t>SEN1M-75</t>
  </si>
  <si>
    <t>SEN1M-76</t>
  </si>
  <si>
    <t>SEN1M-77</t>
  </si>
  <si>
    <t>SEN1M-78</t>
  </si>
  <si>
    <t>SEN1M-79</t>
  </si>
  <si>
    <t>SEN1M-80</t>
  </si>
  <si>
    <t>SEN1M-81</t>
  </si>
  <si>
    <t>SEN1M-82</t>
  </si>
  <si>
    <t>SEN1M-83</t>
  </si>
  <si>
    <t>SEN1M-84</t>
  </si>
  <si>
    <t>SEN1M-85</t>
  </si>
  <si>
    <t>SEN1M-86</t>
  </si>
  <si>
    <t>SEN1M-87</t>
  </si>
  <si>
    <t>SEN1M-88</t>
  </si>
  <si>
    <t>SEN1M-89</t>
  </si>
  <si>
    <t>SEN1M-90</t>
  </si>
  <si>
    <t>SEN1M-91</t>
  </si>
  <si>
    <t>SEN1M-92</t>
  </si>
  <si>
    <t>SEN1M-93</t>
  </si>
  <si>
    <t>SEN1M-94</t>
  </si>
  <si>
    <t>SEN1M-95</t>
  </si>
  <si>
    <t>SEN1M-96</t>
  </si>
  <si>
    <t>SEN1M-97</t>
  </si>
  <si>
    <t>SEN1M-98</t>
  </si>
  <si>
    <t>SEN1M-99</t>
  </si>
  <si>
    <t>SEN1M-100</t>
  </si>
  <si>
    <t>SEN1M-101</t>
  </si>
  <si>
    <t>SEN1M-102</t>
  </si>
  <si>
    <t>SEN1M-103</t>
  </si>
  <si>
    <t>SEN1M-104</t>
  </si>
  <si>
    <t>SEN1M-105</t>
  </si>
  <si>
    <t>SEN1M-106</t>
  </si>
  <si>
    <t>SEN1M-107</t>
  </si>
  <si>
    <t>SEN1M-108</t>
  </si>
  <si>
    <t>SEN1M-109</t>
  </si>
  <si>
    <t>SEN1M-110</t>
  </si>
  <si>
    <t>SEN1M-111</t>
  </si>
  <si>
    <t>SEN1M-112</t>
  </si>
  <si>
    <t>SEN1M-113</t>
  </si>
  <si>
    <t>SEN1M-114</t>
  </si>
  <si>
    <t>SEN1M-115</t>
  </si>
  <si>
    <t>SEN1M-116</t>
  </si>
  <si>
    <t>SEN1M-117</t>
  </si>
  <si>
    <t>SEN1M-118</t>
  </si>
  <si>
    <t>SEN1M-119</t>
  </si>
  <si>
    <t>SEN1M-120</t>
  </si>
  <si>
    <t>SEN1M-121</t>
  </si>
  <si>
    <t>SEN1M-122</t>
  </si>
  <si>
    <t>SEN1M-123</t>
  </si>
  <si>
    <t>SEN1M-124</t>
  </si>
  <si>
    <t>SEN1M-125</t>
  </si>
  <si>
    <t>SEN2M-125</t>
  </si>
  <si>
    <t>SEN2M-10</t>
  </si>
  <si>
    <t>SEN2M-11</t>
  </si>
  <si>
    <t>SEN2M-12</t>
  </si>
  <si>
    <t>SEN2M-13</t>
  </si>
  <si>
    <t>SEN2M-14</t>
  </si>
  <si>
    <t>SEN2M-15</t>
  </si>
  <si>
    <t>SEN2M-16</t>
  </si>
  <si>
    <t>SEN2M-17</t>
  </si>
  <si>
    <t>SEN2M-18</t>
  </si>
  <si>
    <t>SEN2M-19</t>
  </si>
  <si>
    <t>SEN2M-20</t>
  </si>
  <si>
    <t>SEN2M-21</t>
  </si>
  <si>
    <t>SEN2M-22</t>
  </si>
  <si>
    <t>SEN2M-23</t>
  </si>
  <si>
    <t>SEN2M-24</t>
  </si>
  <si>
    <t>SEN2M-25</t>
  </si>
  <si>
    <t>SEN2M-26</t>
  </si>
  <si>
    <t>SEN2M-27</t>
  </si>
  <si>
    <t>SEN2M-28</t>
  </si>
  <si>
    <t>SEN2M-29</t>
  </si>
  <si>
    <t>SEN2M-30</t>
  </si>
  <si>
    <t>SEN2M-31</t>
  </si>
  <si>
    <t>SEN2M-32</t>
  </si>
  <si>
    <t>SEN2M-33</t>
  </si>
  <si>
    <t>SEN2M-34</t>
  </si>
  <si>
    <t>SEN2M-35</t>
  </si>
  <si>
    <t>SEN2M-36</t>
  </si>
  <si>
    <t>SEN2M-37</t>
  </si>
  <si>
    <t>SEN2M-38</t>
  </si>
  <si>
    <t>SEN2M-39</t>
  </si>
  <si>
    <t>SEN2M-40</t>
  </si>
  <si>
    <t>SEN2M-41</t>
  </si>
  <si>
    <t>SEN2M-42</t>
  </si>
  <si>
    <t>SEN2M-43</t>
  </si>
  <si>
    <t>SEN2M-44</t>
  </si>
  <si>
    <t>SEN2M-45</t>
  </si>
  <si>
    <t>SEN2M-46</t>
  </si>
  <si>
    <t>SEN2M-47</t>
  </si>
  <si>
    <t>SEN2M-48</t>
  </si>
  <si>
    <t>SEN2M-49</t>
  </si>
  <si>
    <t>SEN2M-50</t>
  </si>
  <si>
    <t>SEN2M-51</t>
  </si>
  <si>
    <t>SEN2M-52</t>
  </si>
  <si>
    <t>SEN2M-53</t>
  </si>
  <si>
    <t>SEN2M-54</t>
  </si>
  <si>
    <t>SEN2M-55</t>
  </si>
  <si>
    <t>SEN2M-56</t>
  </si>
  <si>
    <t>SEN2M-57</t>
  </si>
  <si>
    <t>SEN2M-58</t>
  </si>
  <si>
    <t>SEN2M-59</t>
  </si>
  <si>
    <t>SEN2M-60</t>
  </si>
  <si>
    <t>SEN2M-61</t>
  </si>
  <si>
    <t>SEN2M-62</t>
  </si>
  <si>
    <t>SEN2M-63</t>
  </si>
  <si>
    <t>SEN2M-64</t>
  </si>
  <si>
    <t>SEN2M-65</t>
  </si>
  <si>
    <t>SEN2M-66</t>
  </si>
  <si>
    <t>SEN2M-67</t>
  </si>
  <si>
    <t>SEN2M-68</t>
  </si>
  <si>
    <t>SEN2M-69</t>
  </si>
  <si>
    <t>SEN2M-70</t>
  </si>
  <si>
    <t>SEN2M-71</t>
  </si>
  <si>
    <t>SEN2M-72</t>
  </si>
  <si>
    <t>SEN2M-73</t>
  </si>
  <si>
    <t>SEN2M-74</t>
  </si>
  <si>
    <t>SEN2M-75</t>
  </si>
  <si>
    <t>SEN2M-76</t>
  </si>
  <si>
    <t>SEN2M-77</t>
  </si>
  <si>
    <t>SEN2M-78</t>
  </si>
  <si>
    <t>SEN2M-79</t>
  </si>
  <si>
    <t>SEN2M-80</t>
  </si>
  <si>
    <t>SEN2M-81</t>
  </si>
  <si>
    <t>SEN2M-82</t>
  </si>
  <si>
    <t>SEN2M-83</t>
  </si>
  <si>
    <t>SEN2M-84</t>
  </si>
  <si>
    <t>SEN2M-85</t>
  </si>
  <si>
    <t>SEN2M-86</t>
  </si>
  <si>
    <t>SEN2M-87</t>
  </si>
  <si>
    <t>SEN2M-88</t>
  </si>
  <si>
    <t>SEN2M-89</t>
  </si>
  <si>
    <t>SEN2M-90</t>
  </si>
  <si>
    <t>SEN2M-91</t>
  </si>
  <si>
    <t>SEN2M-92</t>
  </si>
  <si>
    <t>SEN2M-93</t>
  </si>
  <si>
    <t>SEN2M-94</t>
  </si>
  <si>
    <t>SEN2M-95</t>
  </si>
  <si>
    <t>SEN2M-96</t>
  </si>
  <si>
    <t>SEN2M-97</t>
  </si>
  <si>
    <t>SEN2M-98</t>
  </si>
  <si>
    <t>SEN2M-99</t>
  </si>
  <si>
    <t>SEN2M-100</t>
  </si>
  <si>
    <t>SEN2M-101</t>
  </si>
  <si>
    <t>SEN2M-102</t>
  </si>
  <si>
    <t>SEN2M-103</t>
  </si>
  <si>
    <t>SEN2M-104</t>
  </si>
  <si>
    <t>SEN2M-105</t>
  </si>
  <si>
    <t>SEN2M-106</t>
  </si>
  <si>
    <t>SEN2M-107</t>
  </si>
  <si>
    <t>SEN2M-108</t>
  </si>
  <si>
    <t>SEN2M-109</t>
  </si>
  <si>
    <t>SEN2M-110</t>
  </si>
  <si>
    <t>SEN2M-111</t>
  </si>
  <si>
    <t>SEN2M-112</t>
  </si>
  <si>
    <t>SEN2M-113</t>
  </si>
  <si>
    <t>SEN2M-114</t>
  </si>
  <si>
    <t>SEN2M-115</t>
  </si>
  <si>
    <t>SEN2M-116</t>
  </si>
  <si>
    <t>SEN2M-117</t>
  </si>
  <si>
    <t>SEN2M-118</t>
  </si>
  <si>
    <t>SEN2M-119</t>
  </si>
  <si>
    <t>SEN2M-120</t>
  </si>
  <si>
    <t>SEN2M-121</t>
  </si>
  <si>
    <t>SEN2M-122</t>
  </si>
  <si>
    <t>SEN2M-123</t>
  </si>
  <si>
    <t>SEN2M-124</t>
  </si>
  <si>
    <t>SEN1F-10</t>
  </si>
  <si>
    <t>SEN1F-11</t>
  </si>
  <si>
    <t>SEN1F-12</t>
  </si>
  <si>
    <t>SEN1F-13</t>
  </si>
  <si>
    <t>SEN1F-14</t>
  </si>
  <si>
    <t>SEN1F-15</t>
  </si>
  <si>
    <t>SEN1F-16</t>
  </si>
  <si>
    <t>SEN1F-17</t>
  </si>
  <si>
    <t>SEN1F-18</t>
  </si>
  <si>
    <t>SEN1F-19</t>
  </si>
  <si>
    <t>SEN1F-20</t>
  </si>
  <si>
    <t>SEN1F-21</t>
  </si>
  <si>
    <t>SEN1F-22</t>
  </si>
  <si>
    <t>SEN1F-23</t>
  </si>
  <si>
    <t>SEN1F-24</t>
  </si>
  <si>
    <t>SEN1F-25</t>
  </si>
  <si>
    <t>SEN1F-26</t>
  </si>
  <si>
    <t>SEN1F-27</t>
  </si>
  <si>
    <t>SEN1F-28</t>
  </si>
  <si>
    <t>SEN1F-29</t>
  </si>
  <si>
    <t>SEN1F-30</t>
  </si>
  <si>
    <t>SEN1F-31</t>
  </si>
  <si>
    <t>SEN1F-32</t>
  </si>
  <si>
    <t>SEN1F-33</t>
  </si>
  <si>
    <t>SEN1F-34</t>
  </si>
  <si>
    <t>SEN1F-35</t>
  </si>
  <si>
    <t>SEN1F-36</t>
  </si>
  <si>
    <t>SEN1F-37</t>
  </si>
  <si>
    <t>SEN1F-38</t>
  </si>
  <si>
    <t>SEN1F-39</t>
  </si>
  <si>
    <t>SEN1F-40</t>
  </si>
  <si>
    <t>SEN1F-41</t>
  </si>
  <si>
    <t>SEN1F-42</t>
  </si>
  <si>
    <t>SEN1F-43</t>
  </si>
  <si>
    <t>SEN1F-44</t>
  </si>
  <si>
    <t>SEN1F-45</t>
  </si>
  <si>
    <t>SEN1F-46</t>
  </si>
  <si>
    <t>SEN1F-47</t>
  </si>
  <si>
    <t>SEN1F-48</t>
  </si>
  <si>
    <t>SEN1F-49</t>
  </si>
  <si>
    <t>SEN1F-50</t>
  </si>
  <si>
    <t>SEN1F-51</t>
  </si>
  <si>
    <t>SEN1F-52</t>
  </si>
  <si>
    <t>SEN1F-53</t>
  </si>
  <si>
    <t>SEN1F-54</t>
  </si>
  <si>
    <t>SEN1F-55</t>
  </si>
  <si>
    <t>SEN1F-56</t>
  </si>
  <si>
    <t>SEN1F-57</t>
  </si>
  <si>
    <t>SEN1F-58</t>
  </si>
  <si>
    <t>SEN1F-59</t>
  </si>
  <si>
    <t>SEN1F-60</t>
  </si>
  <si>
    <t>SEN1F-61</t>
  </si>
  <si>
    <t>SEN1F-62</t>
  </si>
  <si>
    <t>SEN1F-63</t>
  </si>
  <si>
    <t>SEN1F-64</t>
  </si>
  <si>
    <t>SEN1F-65</t>
  </si>
  <si>
    <t>SEN1F-66</t>
  </si>
  <si>
    <t>SEN1F-67</t>
  </si>
  <si>
    <t>SEN1F-68</t>
  </si>
  <si>
    <t>SEN1F-69</t>
  </si>
  <si>
    <t>SEN1F-70</t>
  </si>
  <si>
    <t>SEN1F-71</t>
  </si>
  <si>
    <t>SEN1F-72</t>
  </si>
  <si>
    <t>SEN1F-73</t>
  </si>
  <si>
    <t>SEN1F-74</t>
  </si>
  <si>
    <t>SEN1F-75</t>
  </si>
  <si>
    <t>SEN1F-76</t>
  </si>
  <si>
    <t>SEN1F-77</t>
  </si>
  <si>
    <t>SEN1F-78</t>
  </si>
  <si>
    <t>SEN1F-79</t>
  </si>
  <si>
    <t>SEN1F-80</t>
  </si>
  <si>
    <t>SEN1F-81</t>
  </si>
  <si>
    <t>SEN1F-82</t>
  </si>
  <si>
    <t>SEN1F-83</t>
  </si>
  <si>
    <t>SEN1F-84</t>
  </si>
  <si>
    <t>SEN1F-85</t>
  </si>
  <si>
    <t>SEN1F-86</t>
  </si>
  <si>
    <t>SEN1F-87</t>
  </si>
  <si>
    <t>SEN1F-88</t>
  </si>
  <si>
    <t>SEN1F-89</t>
  </si>
  <si>
    <t>SEN1F-90</t>
  </si>
  <si>
    <t>SEN1F-91</t>
  </si>
  <si>
    <t>SEN1F-92</t>
  </si>
  <si>
    <t>SEN1F-93</t>
  </si>
  <si>
    <t>SEN1F-94</t>
  </si>
  <si>
    <t>SEN1F-95</t>
  </si>
  <si>
    <t>SEN1F-96</t>
  </si>
  <si>
    <t>SEN1F-97</t>
  </si>
  <si>
    <t>SEN1F-98</t>
  </si>
  <si>
    <t>SEN1F-99</t>
  </si>
  <si>
    <t>SEN1F-100</t>
  </si>
  <si>
    <t>SEN1F-101</t>
  </si>
  <si>
    <t>SEN1F-102</t>
  </si>
  <si>
    <t>SEN1F-103</t>
  </si>
  <si>
    <t>SEN1F-104</t>
  </si>
  <si>
    <t>SEN1F-105</t>
  </si>
  <si>
    <t>SEN1F-106</t>
  </si>
  <si>
    <t>SEN1F-107</t>
  </si>
  <si>
    <t>SEN1F-108</t>
  </si>
  <si>
    <t>SEN1F-109</t>
  </si>
  <si>
    <t>SEN1F-110</t>
  </si>
  <si>
    <t>SEN1F-111</t>
  </si>
  <si>
    <t>SEN1F-112</t>
  </si>
  <si>
    <t>SEN1F-113</t>
  </si>
  <si>
    <t>SEN1F-114</t>
  </si>
  <si>
    <t>SEN1F-115</t>
  </si>
  <si>
    <t>SEN1F-116</t>
  </si>
  <si>
    <t>SEN1F-117</t>
  </si>
  <si>
    <t>SEN1F-118</t>
  </si>
  <si>
    <t>SEN1F-119</t>
  </si>
  <si>
    <t>SEN1F-120</t>
  </si>
  <si>
    <t>SEN1F-121</t>
  </si>
  <si>
    <t>SEN1F-122</t>
  </si>
  <si>
    <t>SEN1F-123</t>
  </si>
  <si>
    <t>SEN1F-124</t>
  </si>
  <si>
    <t>SEN1F-125</t>
  </si>
  <si>
    <t>SEN2F-10</t>
  </si>
  <si>
    <t>SEN2F-11</t>
  </si>
  <si>
    <t>SEN2F-12</t>
  </si>
  <si>
    <t>SEN2F-13</t>
  </si>
  <si>
    <t>SEN2F-14</t>
  </si>
  <si>
    <t>SEN2F-15</t>
  </si>
  <si>
    <t>SEN2F-16</t>
  </si>
  <si>
    <t>SEN2F-17</t>
  </si>
  <si>
    <t>SEN2F-18</t>
  </si>
  <si>
    <t>SEN2F-19</t>
  </si>
  <si>
    <t>SEN2F-20</t>
  </si>
  <si>
    <t>SEN2F-21</t>
  </si>
  <si>
    <t>SEN2F-22</t>
  </si>
  <si>
    <t>SEN2F-23</t>
  </si>
  <si>
    <t>SEN2F-24</t>
  </si>
  <si>
    <t>SEN2F-25</t>
  </si>
  <si>
    <t>SEN2F-26</t>
  </si>
  <si>
    <t>SEN2F-27</t>
  </si>
  <si>
    <t>SEN2F-28</t>
  </si>
  <si>
    <t>SEN2F-29</t>
  </si>
  <si>
    <t>SEN2F-30</t>
  </si>
  <si>
    <t>SEN2F-31</t>
  </si>
  <si>
    <t>SEN2F-32</t>
  </si>
  <si>
    <t>SEN2F-33</t>
  </si>
  <si>
    <t>SEN2F-34</t>
  </si>
  <si>
    <t>SEN2F-35</t>
  </si>
  <si>
    <t>SEN2F-36</t>
  </si>
  <si>
    <t>SEN2F-37</t>
  </si>
  <si>
    <t>SEN2F-38</t>
  </si>
  <si>
    <t>SEN2F-39</t>
  </si>
  <si>
    <t>SEN2F-40</t>
  </si>
  <si>
    <t>SEN2F-41</t>
  </si>
  <si>
    <t>SEN2F-42</t>
  </si>
  <si>
    <t>SEN2F-43</t>
  </si>
  <si>
    <t>SEN2F-44</t>
  </si>
  <si>
    <t>SEN2F-45</t>
  </si>
  <si>
    <t>SEN2F-46</t>
  </si>
  <si>
    <t>SEN2F-47</t>
  </si>
  <si>
    <t>SEN2F-48</t>
  </si>
  <si>
    <t>SEN2F-49</t>
  </si>
  <si>
    <t>SEN2F-50</t>
  </si>
  <si>
    <t>SEN2F-51</t>
  </si>
  <si>
    <t>SEN2F-52</t>
  </si>
  <si>
    <t>SEN2F-53</t>
  </si>
  <si>
    <t>SEN2F-54</t>
  </si>
  <si>
    <t>SEN2F-55</t>
  </si>
  <si>
    <t>SEN2F-56</t>
  </si>
  <si>
    <t>SEN2F-57</t>
  </si>
  <si>
    <t>SEN2F-58</t>
  </si>
  <si>
    <t>SEN2F-59</t>
  </si>
  <si>
    <t>SEN2F-60</t>
  </si>
  <si>
    <t>SEN2F-61</t>
  </si>
  <si>
    <t>SEN2F-62</t>
  </si>
  <si>
    <t>SEN2F-63</t>
  </si>
  <si>
    <t>SEN2F-64</t>
  </si>
  <si>
    <t>SEN2F-65</t>
  </si>
  <si>
    <t>SEN2F-66</t>
  </si>
  <si>
    <t>SEN2F-67</t>
  </si>
  <si>
    <t>SEN2F-68</t>
  </si>
  <si>
    <t>SEN2F-69</t>
  </si>
  <si>
    <t>SEN2F-70</t>
  </si>
  <si>
    <t>SEN2F-71</t>
  </si>
  <si>
    <t>SEN2F-72</t>
  </si>
  <si>
    <t>SEN2F-73</t>
  </si>
  <si>
    <t>SEN2F-74</t>
  </si>
  <si>
    <t>SEN2F-75</t>
  </si>
  <si>
    <t>SEN2F-76</t>
  </si>
  <si>
    <t>SEN2F-77</t>
  </si>
  <si>
    <t>SEN2F-78</t>
  </si>
  <si>
    <t>SEN2F-79</t>
  </si>
  <si>
    <t>SEN2F-80</t>
  </si>
  <si>
    <t>SEN2F-81</t>
  </si>
  <si>
    <t>SEN2F-82</t>
  </si>
  <si>
    <t>SEN2F-83</t>
  </si>
  <si>
    <t>SEN2F-84</t>
  </si>
  <si>
    <t>SEN2F-85</t>
  </si>
  <si>
    <t>SEN2F-86</t>
  </si>
  <si>
    <t>SEN2F-87</t>
  </si>
  <si>
    <t>SEN2F-88</t>
  </si>
  <si>
    <t>SEN2F-89</t>
  </si>
  <si>
    <t>SEN2F-90</t>
  </si>
  <si>
    <t>SEN2F-91</t>
  </si>
  <si>
    <t>SEN2F-92</t>
  </si>
  <si>
    <t>SEN2F-93</t>
  </si>
  <si>
    <t>SEN2F-94</t>
  </si>
  <si>
    <t>SEN2F-95</t>
  </si>
  <si>
    <t>SEN2F-96</t>
  </si>
  <si>
    <t>SEN2F-97</t>
  </si>
  <si>
    <t>SEN2F-98</t>
  </si>
  <si>
    <t>SEN2F-99</t>
  </si>
  <si>
    <t>SEN2F-100</t>
  </si>
  <si>
    <t>SEN2F-101</t>
  </si>
  <si>
    <t>SEN2F-102</t>
  </si>
  <si>
    <t>SEN2F-103</t>
  </si>
  <si>
    <t>SEN2F-104</t>
  </si>
  <si>
    <t>SEN2F-105</t>
  </si>
  <si>
    <t>SEN2F-106</t>
  </si>
  <si>
    <t>SEN2F-107</t>
  </si>
  <si>
    <t>SEN2F-108</t>
  </si>
  <si>
    <t>SEN2F-109</t>
  </si>
  <si>
    <t>SEN2F-110</t>
  </si>
  <si>
    <t>SEN2F-111</t>
  </si>
  <si>
    <t>SEN2F-112</t>
  </si>
  <si>
    <t>SEN2F-113</t>
  </si>
  <si>
    <t>SEN2F-114</t>
  </si>
  <si>
    <t>SEN2F-115</t>
  </si>
  <si>
    <t>SEN2F-116</t>
  </si>
  <si>
    <t>SEN2F-117</t>
  </si>
  <si>
    <t>SEN2F-118</t>
  </si>
  <si>
    <t>SEN2F-119</t>
  </si>
  <si>
    <t>SEN2F-120</t>
  </si>
  <si>
    <t>SEN2F-121</t>
  </si>
  <si>
    <t>SEN2F-122</t>
  </si>
  <si>
    <t>SEN2F-123</t>
  </si>
  <si>
    <t>SEN2F-124</t>
  </si>
  <si>
    <t>SEN2F-125</t>
  </si>
  <si>
    <t>MAS1M-10</t>
  </si>
  <si>
    <t>MAS1M-11</t>
  </si>
  <si>
    <t>MAS1M-12</t>
  </si>
  <si>
    <t>MAS1M-13</t>
  </si>
  <si>
    <t>MAS1M-14</t>
  </si>
  <si>
    <t>MAS1M-15</t>
  </si>
  <si>
    <t>MAS1M-16</t>
  </si>
  <si>
    <t>MAS1M-17</t>
  </si>
  <si>
    <t>MAS1M-18</t>
  </si>
  <si>
    <t>MAS1M-19</t>
  </si>
  <si>
    <t>MAS1M-20</t>
  </si>
  <si>
    <t>MAS1M-21</t>
  </si>
  <si>
    <t>MAS1M-22</t>
  </si>
  <si>
    <t>MAS1M-23</t>
  </si>
  <si>
    <t>MAS1M-24</t>
  </si>
  <si>
    <t>MAS1M-25</t>
  </si>
  <si>
    <t>MAS1M-26</t>
  </si>
  <si>
    <t>MAS1M-27</t>
  </si>
  <si>
    <t>MAS1M-28</t>
  </si>
  <si>
    <t>MAS1M-29</t>
  </si>
  <si>
    <t>MAS1M-30</t>
  </si>
  <si>
    <t>MAS1M-31</t>
  </si>
  <si>
    <t>MAS1M-32</t>
  </si>
  <si>
    <t>MAS1M-33</t>
  </si>
  <si>
    <t>MAS1M-34</t>
  </si>
  <si>
    <t>MAS1M-35</t>
  </si>
  <si>
    <t>MAS1M-36</t>
  </si>
  <si>
    <t>MAS1M-37</t>
  </si>
  <si>
    <t>MAS1M-38</t>
  </si>
  <si>
    <t>MAS1M-39</t>
  </si>
  <si>
    <t>MAS1M-40</t>
  </si>
  <si>
    <t>MAS1M-41</t>
  </si>
  <si>
    <t>MAS1M-42</t>
  </si>
  <si>
    <t>MAS1M-43</t>
  </si>
  <si>
    <t>MAS1M-44</t>
  </si>
  <si>
    <t>MAS1M-45</t>
  </si>
  <si>
    <t>MAS1M-46</t>
  </si>
  <si>
    <t>MAS1M-47</t>
  </si>
  <si>
    <t>MAS1M-48</t>
  </si>
  <si>
    <t>MAS1M-49</t>
  </si>
  <si>
    <t>MAS1M-50</t>
  </si>
  <si>
    <t>MAS1M-51</t>
  </si>
  <si>
    <t>MAS1M-52</t>
  </si>
  <si>
    <t>MAS1M-53</t>
  </si>
  <si>
    <t>MAS1M-54</t>
  </si>
  <si>
    <t>MAS1M-55</t>
  </si>
  <si>
    <t>MAS1M-56</t>
  </si>
  <si>
    <t>MAS1M-57</t>
  </si>
  <si>
    <t>MAS1M-58</t>
  </si>
  <si>
    <t>MAS1M-59</t>
  </si>
  <si>
    <t>MAS1M-60</t>
  </si>
  <si>
    <t>MAS1M-61</t>
  </si>
  <si>
    <t>MAS1M-62</t>
  </si>
  <si>
    <t>MAS1M-63</t>
  </si>
  <si>
    <t>MAS1M-64</t>
  </si>
  <si>
    <t>MAS1M-65</t>
  </si>
  <si>
    <t>MAS1M-66</t>
  </si>
  <si>
    <t>MAS1M-67</t>
  </si>
  <si>
    <t>MAS1M-68</t>
  </si>
  <si>
    <t>MAS1M-69</t>
  </si>
  <si>
    <t>MAS1M-70</t>
  </si>
  <si>
    <t>MAS1M-71</t>
  </si>
  <si>
    <t>MAS1M-72</t>
  </si>
  <si>
    <t>MAS1M-73</t>
  </si>
  <si>
    <t>MAS1M-74</t>
  </si>
  <si>
    <t>MAS1M-75</t>
  </si>
  <si>
    <t>MAS1M-76</t>
  </si>
  <si>
    <t>MAS1M-77</t>
  </si>
  <si>
    <t>MAS1M-78</t>
  </si>
  <si>
    <t>MAS1M-79</t>
  </si>
  <si>
    <t>MAS1M-80</t>
  </si>
  <si>
    <t>MAS1M-81</t>
  </si>
  <si>
    <t>MAS1M-82</t>
  </si>
  <si>
    <t>MAS1M-83</t>
  </si>
  <si>
    <t>MAS1M-84</t>
  </si>
  <si>
    <t>MAS1M-85</t>
  </si>
  <si>
    <t>MAS1M-86</t>
  </si>
  <si>
    <t>MAS1M-87</t>
  </si>
  <si>
    <t>MAS1M-88</t>
  </si>
  <si>
    <t>MAS1M-89</t>
  </si>
  <si>
    <t>MAS1M-90</t>
  </si>
  <si>
    <t>MAS1M-91</t>
  </si>
  <si>
    <t>MAS1M-92</t>
  </si>
  <si>
    <t>MAS1M-93</t>
  </si>
  <si>
    <t>MAS1M-94</t>
  </si>
  <si>
    <t>MAS1M-95</t>
  </si>
  <si>
    <t>MAS1M-96</t>
  </si>
  <si>
    <t>MAS1M-97</t>
  </si>
  <si>
    <t>MAS1M-98</t>
  </si>
  <si>
    <t>MAS1M-99</t>
  </si>
  <si>
    <t>MAS1M-100</t>
  </si>
  <si>
    <t>MAS1M-101</t>
  </si>
  <si>
    <t>MAS1M-102</t>
  </si>
  <si>
    <t>MAS1M-103</t>
  </si>
  <si>
    <t>MAS1M-104</t>
  </si>
  <si>
    <t>MAS1M-105</t>
  </si>
  <si>
    <t>MAS1M-106</t>
  </si>
  <si>
    <t>MAS1M-107</t>
  </si>
  <si>
    <t>MAS1M-108</t>
  </si>
  <si>
    <t>MAS1M-109</t>
  </si>
  <si>
    <t>MAS1M-110</t>
  </si>
  <si>
    <t>MAS1M-111</t>
  </si>
  <si>
    <t>MAS1M-112</t>
  </si>
  <si>
    <t>MAS1M-113</t>
  </si>
  <si>
    <t>MAS1M-114</t>
  </si>
  <si>
    <t>MAS1M-115</t>
  </si>
  <si>
    <t>MAS1M-116</t>
  </si>
  <si>
    <t>MAS1M-117</t>
  </si>
  <si>
    <t>MAS1M-118</t>
  </si>
  <si>
    <t>MAS1M-119</t>
  </si>
  <si>
    <t>MAS1M-120</t>
  </si>
  <si>
    <t>MAS1M-121</t>
  </si>
  <si>
    <t>MAS1M-122</t>
  </si>
  <si>
    <t>MAS1M-123</t>
  </si>
  <si>
    <t>MAS1M-124</t>
  </si>
  <si>
    <t>MAS1M-125</t>
  </si>
  <si>
    <t>MAS2M-10</t>
  </si>
  <si>
    <t>MAS2M-11</t>
  </si>
  <si>
    <t>MAS2M-12</t>
  </si>
  <si>
    <t>MAS2M-13</t>
  </si>
  <si>
    <t>MAS2M-14</t>
  </si>
  <si>
    <t>MAS2M-15</t>
  </si>
  <si>
    <t>MAS2M-16</t>
  </si>
  <si>
    <t>MAS2M-17</t>
  </si>
  <si>
    <t>MAS2M-18</t>
  </si>
  <si>
    <t>MAS2M-19</t>
  </si>
  <si>
    <t>MAS2M-20</t>
  </si>
  <si>
    <t>MAS2M-21</t>
  </si>
  <si>
    <t>MAS2M-22</t>
  </si>
  <si>
    <t>MAS2M-23</t>
  </si>
  <si>
    <t>MAS2M-24</t>
  </si>
  <si>
    <t>MAS2M-25</t>
  </si>
  <si>
    <t>MAS2M-26</t>
  </si>
  <si>
    <t>MAS2M-27</t>
  </si>
  <si>
    <t>MAS2M-28</t>
  </si>
  <si>
    <t>MAS2M-29</t>
  </si>
  <si>
    <t>MAS2M-30</t>
  </si>
  <si>
    <t>MAS2M-31</t>
  </si>
  <si>
    <t>MAS2M-32</t>
  </si>
  <si>
    <t>MAS2M-33</t>
  </si>
  <si>
    <t>MAS2M-34</t>
  </si>
  <si>
    <t>MAS2M-35</t>
  </si>
  <si>
    <t>MAS2M-36</t>
  </si>
  <si>
    <t>MAS2M-37</t>
  </si>
  <si>
    <t>MAS2M-38</t>
  </si>
  <si>
    <t>MAS2M-39</t>
  </si>
  <si>
    <t>MAS2M-40</t>
  </si>
  <si>
    <t>MAS2M-41</t>
  </si>
  <si>
    <t>MAS2M-42</t>
  </si>
  <si>
    <t>MAS2M-43</t>
  </si>
  <si>
    <t>MAS2M-44</t>
  </si>
  <si>
    <t>MAS2M-45</t>
  </si>
  <si>
    <t>MAS2M-46</t>
  </si>
  <si>
    <t>MAS2M-47</t>
  </si>
  <si>
    <t>MAS2M-48</t>
  </si>
  <si>
    <t>MAS2M-49</t>
  </si>
  <si>
    <t>MAS2M-50</t>
  </si>
  <si>
    <t>MAS2M-51</t>
  </si>
  <si>
    <t>MAS2M-52</t>
  </si>
  <si>
    <t>MAS2M-53</t>
  </si>
  <si>
    <t>MAS2M-54</t>
  </si>
  <si>
    <t>MAS2M-55</t>
  </si>
  <si>
    <t>MAS2M-56</t>
  </si>
  <si>
    <t>MAS2M-57</t>
  </si>
  <si>
    <t>MAS2M-58</t>
  </si>
  <si>
    <t>MAS2M-59</t>
  </si>
  <si>
    <t>MAS2M-60</t>
  </si>
  <si>
    <t>MAS2M-61</t>
  </si>
  <si>
    <t>MAS2M-62</t>
  </si>
  <si>
    <t>MAS2M-63</t>
  </si>
  <si>
    <t>MAS2M-64</t>
  </si>
  <si>
    <t>MAS2M-65</t>
  </si>
  <si>
    <t>MAS2M-66</t>
  </si>
  <si>
    <t>MAS2M-67</t>
  </si>
  <si>
    <t>MAS2M-68</t>
  </si>
  <si>
    <t>MAS2M-69</t>
  </si>
  <si>
    <t>MAS2M-70</t>
  </si>
  <si>
    <t>MAS2M-71</t>
  </si>
  <si>
    <t>MAS2M-72</t>
  </si>
  <si>
    <t>MAS2M-73</t>
  </si>
  <si>
    <t>MAS2M-74</t>
  </si>
  <si>
    <t>MAS2M-75</t>
  </si>
  <si>
    <t>MAS2M-76</t>
  </si>
  <si>
    <t>MAS2M-77</t>
  </si>
  <si>
    <t>MAS2M-78</t>
  </si>
  <si>
    <t>MAS2M-79</t>
  </si>
  <si>
    <t>MAS2M-80</t>
  </si>
  <si>
    <t>MAS2M-81</t>
  </si>
  <si>
    <t>MAS2M-82</t>
  </si>
  <si>
    <t>MAS2M-83</t>
  </si>
  <si>
    <t>MAS2M-84</t>
  </si>
  <si>
    <t>MAS2M-85</t>
  </si>
  <si>
    <t>MAS2M-86</t>
  </si>
  <si>
    <t>MAS2M-87</t>
  </si>
  <si>
    <t>MAS2M-88</t>
  </si>
  <si>
    <t>MAS2M-89</t>
  </si>
  <si>
    <t>MAS2M-90</t>
  </si>
  <si>
    <t>MAS2M-91</t>
  </si>
  <si>
    <t>MAS2M-92</t>
  </si>
  <si>
    <t>MAS2M-93</t>
  </si>
  <si>
    <t>MAS2M-94</t>
  </si>
  <si>
    <t>MAS2M-95</t>
  </si>
  <si>
    <t>MAS2M-96</t>
  </si>
  <si>
    <t>MAS2M-97</t>
  </si>
  <si>
    <t>MAS2M-98</t>
  </si>
  <si>
    <t>MAS2M-99</t>
  </si>
  <si>
    <t>MAS2M-100</t>
  </si>
  <si>
    <t>MAS2M-101</t>
  </si>
  <si>
    <t>MAS2M-102</t>
  </si>
  <si>
    <t>MAS2M-103</t>
  </si>
  <si>
    <t>MAS2M-104</t>
  </si>
  <si>
    <t>MAS2M-105</t>
  </si>
  <si>
    <t>MAS2M-106</t>
  </si>
  <si>
    <t>MAS2M-107</t>
  </si>
  <si>
    <t>MAS2M-108</t>
  </si>
  <si>
    <t>MAS2M-109</t>
  </si>
  <si>
    <t>MAS2M-110</t>
  </si>
  <si>
    <t>MAS2M-111</t>
  </si>
  <si>
    <t>MAS2M-112</t>
  </si>
  <si>
    <t>MAS2M-113</t>
  </si>
  <si>
    <t>MAS2M-114</t>
  </si>
  <si>
    <t>MAS2M-115</t>
  </si>
  <si>
    <t>MAS2M-116</t>
  </si>
  <si>
    <t>MAS2M-117</t>
  </si>
  <si>
    <t>MAS2M-118</t>
  </si>
  <si>
    <t>MAS2M-119</t>
  </si>
  <si>
    <t>MAS2M-120</t>
  </si>
  <si>
    <t>MAS2M-121</t>
  </si>
  <si>
    <t>MAS2M-122</t>
  </si>
  <si>
    <t>MAS2M-123</t>
  </si>
  <si>
    <t>MAS2M-124</t>
  </si>
  <si>
    <t>MAS1F-10</t>
  </si>
  <si>
    <t>MAS1F-11</t>
  </si>
  <si>
    <t>MAS1F-12</t>
  </si>
  <si>
    <t>MAS1F-13</t>
  </si>
  <si>
    <t>MAS1F-14</t>
  </si>
  <si>
    <t>MAS1F-15</t>
  </si>
  <si>
    <t>MAS1F-16</t>
  </si>
  <si>
    <t>MAS1F-17</t>
  </si>
  <si>
    <t>MAS1F-18</t>
  </si>
  <si>
    <t>MAS1F-19</t>
  </si>
  <si>
    <t>MAS1F-20</t>
  </si>
  <si>
    <t>MAS1F-21</t>
  </si>
  <si>
    <t>MAS1F-22</t>
  </si>
  <si>
    <t>MAS1F-23</t>
  </si>
  <si>
    <t>MAS1F-24</t>
  </si>
  <si>
    <t>MAS1F-25</t>
  </si>
  <si>
    <t>MAS1F-26</t>
  </si>
  <si>
    <t>MAS1F-27</t>
  </si>
  <si>
    <t>MAS1F-28</t>
  </si>
  <si>
    <t>MAS1F-29</t>
  </si>
  <si>
    <t>MAS1F-30</t>
  </si>
  <si>
    <t>MAS1F-31</t>
  </si>
  <si>
    <t>MAS1F-32</t>
  </si>
  <si>
    <t>MAS1F-33</t>
  </si>
  <si>
    <t>MAS1F-34</t>
  </si>
  <si>
    <t>MAS1F-35</t>
  </si>
  <si>
    <t>MAS1F-36</t>
  </si>
  <si>
    <t>MAS1F-37</t>
  </si>
  <si>
    <t>MAS1F-38</t>
  </si>
  <si>
    <t>MAS1F-39</t>
  </si>
  <si>
    <t>MAS1F-40</t>
  </si>
  <si>
    <t>MAS1F-41</t>
  </si>
  <si>
    <t>MAS1F-42</t>
  </si>
  <si>
    <t>MAS1F-43</t>
  </si>
  <si>
    <t>MAS1F-44</t>
  </si>
  <si>
    <t>MAS1F-45</t>
  </si>
  <si>
    <t>MAS1F-46</t>
  </si>
  <si>
    <t>MAS1F-47</t>
  </si>
  <si>
    <t>MAS1F-48</t>
  </si>
  <si>
    <t>MAS1F-49</t>
  </si>
  <si>
    <t>MAS1F-50</t>
  </si>
  <si>
    <t>MAS1F-51</t>
  </si>
  <si>
    <t>MAS1F-52</t>
  </si>
  <si>
    <t>MAS1F-53</t>
  </si>
  <si>
    <t>MAS1F-54</t>
  </si>
  <si>
    <t>MAS1F-55</t>
  </si>
  <si>
    <t>MAS1F-56</t>
  </si>
  <si>
    <t>MAS1F-57</t>
  </si>
  <si>
    <t>MAS1F-58</t>
  </si>
  <si>
    <t>MAS1F-59</t>
  </si>
  <si>
    <t>MAS1F-60</t>
  </si>
  <si>
    <t>MAS1F-61</t>
  </si>
  <si>
    <t>MAS1F-62</t>
  </si>
  <si>
    <t>MAS1F-63</t>
  </si>
  <si>
    <t>MAS1F-64</t>
  </si>
  <si>
    <t>MAS1F-65</t>
  </si>
  <si>
    <t>MAS1F-66</t>
  </si>
  <si>
    <t>MAS1F-67</t>
  </si>
  <si>
    <t>MAS1F-68</t>
  </si>
  <si>
    <t>MAS1F-69</t>
  </si>
  <si>
    <t>MAS1F-70</t>
  </si>
  <si>
    <t>MAS1F-71</t>
  </si>
  <si>
    <t>MAS1F-72</t>
  </si>
  <si>
    <t>MAS1F-73</t>
  </si>
  <si>
    <t>MAS1F-74</t>
  </si>
  <si>
    <t>MAS1F-75</t>
  </si>
  <si>
    <t>MAS1F-76</t>
  </si>
  <si>
    <t>MAS1F-77</t>
  </si>
  <si>
    <t>MAS1F-78</t>
  </si>
  <si>
    <t>MAS1F-79</t>
  </si>
  <si>
    <t>MAS1F-80</t>
  </si>
  <si>
    <t>MAS1F-81</t>
  </si>
  <si>
    <t>MAS1F-82</t>
  </si>
  <si>
    <t>MAS1F-83</t>
  </si>
  <si>
    <t>MAS1F-84</t>
  </si>
  <si>
    <t>MAS1F-85</t>
  </si>
  <si>
    <t>MAS1F-86</t>
  </si>
  <si>
    <t>MAS1F-87</t>
  </si>
  <si>
    <t>MAS1F-88</t>
  </si>
  <si>
    <t>MAS1F-89</t>
  </si>
  <si>
    <t>MAS1F-90</t>
  </si>
  <si>
    <t>MAS1F-91</t>
  </si>
  <si>
    <t>MAS1F-92</t>
  </si>
  <si>
    <t>MAS1F-93</t>
  </si>
  <si>
    <t>MAS1F-94</t>
  </si>
  <si>
    <t>MAS1F-95</t>
  </si>
  <si>
    <t>MAS1F-96</t>
  </si>
  <si>
    <t>MAS1F-97</t>
  </si>
  <si>
    <t>MAS1F-98</t>
  </si>
  <si>
    <t>MAS1F-99</t>
  </si>
  <si>
    <t>MAS1F-100</t>
  </si>
  <si>
    <t>MAS1F-101</t>
  </si>
  <si>
    <t>MAS1F-102</t>
  </si>
  <si>
    <t>MAS1F-103</t>
  </si>
  <si>
    <t>MAS1F-104</t>
  </si>
  <si>
    <t>MAS1F-105</t>
  </si>
  <si>
    <t>MAS1F-106</t>
  </si>
  <si>
    <t>MAS1F-107</t>
  </si>
  <si>
    <t>MAS1F-108</t>
  </si>
  <si>
    <t>MAS1F-109</t>
  </si>
  <si>
    <t>MAS1F-110</t>
  </si>
  <si>
    <t>MAS1F-111</t>
  </si>
  <si>
    <t>MAS1F-112</t>
  </si>
  <si>
    <t>MAS1F-113</t>
  </si>
  <si>
    <t>MAS1F-114</t>
  </si>
  <si>
    <t>MAS1F-115</t>
  </si>
  <si>
    <t>MAS1F-116</t>
  </si>
  <si>
    <t>MAS1F-117</t>
  </si>
  <si>
    <t>MAS1F-118</t>
  </si>
  <si>
    <t>MAS1F-119</t>
  </si>
  <si>
    <t>MAS1F-120</t>
  </si>
  <si>
    <t>MAS1F-121</t>
  </si>
  <si>
    <t>MAS1F-122</t>
  </si>
  <si>
    <t>MAS1F-123</t>
  </si>
  <si>
    <t>MAS1F-124</t>
  </si>
  <si>
    <t>MAS1F-125</t>
  </si>
  <si>
    <t>MAS2F-10</t>
  </si>
  <si>
    <t>MAS2F-11</t>
  </si>
  <si>
    <t>MAS2F-12</t>
  </si>
  <si>
    <t>MAS2F-13</t>
  </si>
  <si>
    <t>MAS2F-14</t>
  </si>
  <si>
    <t>MAS2F-15</t>
  </si>
  <si>
    <t>MAS2F-16</t>
  </si>
  <si>
    <t>MAS2F-17</t>
  </si>
  <si>
    <t>MAS2F-18</t>
  </si>
  <si>
    <t>MAS2F-19</t>
  </si>
  <si>
    <t>MAS2F-20</t>
  </si>
  <si>
    <t>MAS2F-21</t>
  </si>
  <si>
    <t>MAS2F-22</t>
  </si>
  <si>
    <t>MAS2F-23</t>
  </si>
  <si>
    <t>MAS2F-24</t>
  </si>
  <si>
    <t>MAS2F-25</t>
  </si>
  <si>
    <t>MAS2F-26</t>
  </si>
  <si>
    <t>MAS2F-27</t>
  </si>
  <si>
    <t>MAS2F-28</t>
  </si>
  <si>
    <t>MAS2F-29</t>
  </si>
  <si>
    <t>MAS2F-30</t>
  </si>
  <si>
    <t>MAS2F-31</t>
  </si>
  <si>
    <t>MAS2F-32</t>
  </si>
  <si>
    <t>MAS2F-33</t>
  </si>
  <si>
    <t>MAS2F-34</t>
  </si>
  <si>
    <t>MAS2F-35</t>
  </si>
  <si>
    <t>MAS2F-36</t>
  </si>
  <si>
    <t>MAS2F-37</t>
  </si>
  <si>
    <t>MAS2F-38</t>
  </si>
  <si>
    <t>MAS2F-39</t>
  </si>
  <si>
    <t>MAS2F-40</t>
  </si>
  <si>
    <t>MAS2F-41</t>
  </si>
  <si>
    <t>MAS2F-42</t>
  </si>
  <si>
    <t>MAS2F-43</t>
  </si>
  <si>
    <t>MAS2F-44</t>
  </si>
  <si>
    <t>MAS2F-45</t>
  </si>
  <si>
    <t>MAS2F-46</t>
  </si>
  <si>
    <t>MAS2F-47</t>
  </si>
  <si>
    <t>MAS2F-48</t>
  </si>
  <si>
    <t>MAS2F-49</t>
  </si>
  <si>
    <t>MAS2F-50</t>
  </si>
  <si>
    <t>MAS2F-51</t>
  </si>
  <si>
    <t>MAS2F-52</t>
  </si>
  <si>
    <t>MAS2F-53</t>
  </si>
  <si>
    <t>MAS2F-54</t>
  </si>
  <si>
    <t>MAS2F-55</t>
  </si>
  <si>
    <t>MAS2F-56</t>
  </si>
  <si>
    <t>MAS2F-57</t>
  </si>
  <si>
    <t>MAS2F-58</t>
  </si>
  <si>
    <t>MAS2F-59</t>
  </si>
  <si>
    <t>MAS2F-60</t>
  </si>
  <si>
    <t>MAS2F-61</t>
  </si>
  <si>
    <t>MAS2F-62</t>
  </si>
  <si>
    <t>MAS2F-63</t>
  </si>
  <si>
    <t>MAS2F-64</t>
  </si>
  <si>
    <t>MAS2F-65</t>
  </si>
  <si>
    <t>MAS2F-66</t>
  </si>
  <si>
    <t>MAS2F-67</t>
  </si>
  <si>
    <t>MAS2F-68</t>
  </si>
  <si>
    <t>MAS2F-69</t>
  </si>
  <si>
    <t>MAS2F-70</t>
  </si>
  <si>
    <t>MAS2F-71</t>
  </si>
  <si>
    <t>MAS2F-72</t>
  </si>
  <si>
    <t>MAS2F-73</t>
  </si>
  <si>
    <t>MAS2F-74</t>
  </si>
  <si>
    <t>MAS2F-75</t>
  </si>
  <si>
    <t>MAS2F-76</t>
  </si>
  <si>
    <t>MAS2F-77</t>
  </si>
  <si>
    <t>MAS2F-78</t>
  </si>
  <si>
    <t>MAS2F-79</t>
  </si>
  <si>
    <t>MAS2F-80</t>
  </si>
  <si>
    <t>MAS2F-81</t>
  </si>
  <si>
    <t>MAS2F-82</t>
  </si>
  <si>
    <t>MAS2F-83</t>
  </si>
  <si>
    <t>MAS2F-84</t>
  </si>
  <si>
    <t>MAS2F-85</t>
  </si>
  <si>
    <t>MAS2F-86</t>
  </si>
  <si>
    <t>MAS2F-87</t>
  </si>
  <si>
    <t>MAS2F-88</t>
  </si>
  <si>
    <t>MAS2F-89</t>
  </si>
  <si>
    <t>MAS2F-90</t>
  </si>
  <si>
    <t>MAS2F-91</t>
  </si>
  <si>
    <t>MAS2F-92</t>
  </si>
  <si>
    <t>MAS2F-93</t>
  </si>
  <si>
    <t>MAS2F-94</t>
  </si>
  <si>
    <t>MAS2F-95</t>
  </si>
  <si>
    <t>MAS2F-96</t>
  </si>
  <si>
    <t>MAS2F-97</t>
  </si>
  <si>
    <t>MAS2F-98</t>
  </si>
  <si>
    <t>MAS2F-99</t>
  </si>
  <si>
    <t>MAS2F-100</t>
  </si>
  <si>
    <t>MAS2F-101</t>
  </si>
  <si>
    <t>MAS2F-102</t>
  </si>
  <si>
    <t>MAS2F-103</t>
  </si>
  <si>
    <t>MAS2F-104</t>
  </si>
  <si>
    <t>MAS2F-105</t>
  </si>
  <si>
    <t>MAS2F-106</t>
  </si>
  <si>
    <t>MAS2F-107</t>
  </si>
  <si>
    <t>MAS2F-108</t>
  </si>
  <si>
    <t>MAS2F-109</t>
  </si>
  <si>
    <t>MAS2F-110</t>
  </si>
  <si>
    <t>MAS2F-111</t>
  </si>
  <si>
    <t>MAS2F-112</t>
  </si>
  <si>
    <t>MAS2F-113</t>
  </si>
  <si>
    <t>MAS2F-114</t>
  </si>
  <si>
    <t>MAS2F-115</t>
  </si>
  <si>
    <t>MAS2F-116</t>
  </si>
  <si>
    <t>MAS2F-117</t>
  </si>
  <si>
    <t>MAS2F-118</t>
  </si>
  <si>
    <t>MAS2F-119</t>
  </si>
  <si>
    <t>MAS2F-120</t>
  </si>
  <si>
    <t>MAS2F-121</t>
  </si>
  <si>
    <t>MAS2F-122</t>
  </si>
  <si>
    <t>MAS2F-123</t>
  </si>
  <si>
    <t>MAS2F-124</t>
  </si>
  <si>
    <t>MAS2F-125</t>
  </si>
  <si>
    <t>[63-68]</t>
  </si>
  <si>
    <t>CAT peso</t>
  </si>
  <si>
    <t>Calcolo peso</t>
  </si>
  <si>
    <t>ANNO DI NASCITA</t>
  </si>
  <si>
    <t>CATEGORIEmisto italiana internazionale</t>
  </si>
  <si>
    <t>CATEGORIE INTERNAZIONALE</t>
  </si>
  <si>
    <t>YOU</t>
  </si>
  <si>
    <t>Data di nascita</t>
  </si>
  <si>
    <t xml:space="preserve">Anni per random </t>
  </si>
  <si>
    <t>Società</t>
  </si>
  <si>
    <t>PERCORSO</t>
  </si>
  <si>
    <t>SETTORE</t>
  </si>
  <si>
    <t>AGONISTICA</t>
  </si>
  <si>
    <t>RANDOM ATTACK</t>
  </si>
  <si>
    <t>Denominazione gara:</t>
  </si>
  <si>
    <t>Anno Agonistico:</t>
  </si>
  <si>
    <t>Località:</t>
  </si>
  <si>
    <t>ID</t>
  </si>
  <si>
    <t>Catra</t>
  </si>
  <si>
    <t>Speranze</t>
  </si>
  <si>
    <t>GIO1</t>
  </si>
  <si>
    <t>[-18]</t>
  </si>
  <si>
    <t>GIO11M</t>
  </si>
  <si>
    <t>GIO11F</t>
  </si>
  <si>
    <t>5-7 ANNI</t>
  </si>
  <si>
    <t>GIO12M</t>
  </si>
  <si>
    <t>18-20</t>
  </si>
  <si>
    <t>20-22</t>
  </si>
  <si>
    <t>22-25</t>
  </si>
  <si>
    <t>56-62</t>
  </si>
  <si>
    <t>49-55</t>
  </si>
  <si>
    <t>GIO12F</t>
  </si>
  <si>
    <t>25-28</t>
  </si>
  <si>
    <t>62-69</t>
  </si>
  <si>
    <t>55-62</t>
  </si>
  <si>
    <t>GIO21M</t>
  </si>
  <si>
    <t>22-24</t>
  </si>
  <si>
    <t>28-32</t>
  </si>
  <si>
    <t>69-77</t>
  </si>
  <si>
    <t>62-70</t>
  </si>
  <si>
    <t xml:space="preserve">8-9 ANNI  </t>
  </si>
  <si>
    <t>GIO21F</t>
  </si>
  <si>
    <t>24-26</t>
  </si>
  <si>
    <t>32-36</t>
  </si>
  <si>
    <t>77-85</t>
  </si>
  <si>
    <t>+ 70</t>
  </si>
  <si>
    <t>GIO22M</t>
  </si>
  <si>
    <t>26-28</t>
  </si>
  <si>
    <t>66-73</t>
  </si>
  <si>
    <t>85-94</t>
  </si>
  <si>
    <t>GIO22F</t>
  </si>
  <si>
    <t>28-31</t>
  </si>
  <si>
    <t>73-81</t>
  </si>
  <si>
    <t>63-70</t>
  </si>
  <si>
    <t>+ 94</t>
  </si>
  <si>
    <t>10-11 ANNI</t>
  </si>
  <si>
    <t>GIO2</t>
  </si>
  <si>
    <t>GIO31M</t>
  </si>
  <si>
    <t>[18-20]</t>
  </si>
  <si>
    <t>31-34</t>
  </si>
  <si>
    <t>42-48</t>
  </si>
  <si>
    <t>+ 81</t>
  </si>
  <si>
    <t>GIO31F</t>
  </si>
  <si>
    <t>34-37</t>
  </si>
  <si>
    <t>+ 48</t>
  </si>
  <si>
    <t>+ 44</t>
  </si>
  <si>
    <t>GIO32M</t>
  </si>
  <si>
    <t>[20-22]</t>
  </si>
  <si>
    <t>37-40</t>
  </si>
  <si>
    <t>+ 55</t>
  </si>
  <si>
    <t>+ 52</t>
  </si>
  <si>
    <t>12-14 ANNI</t>
  </si>
  <si>
    <t>GIO3</t>
  </si>
  <si>
    <t>GIO32F</t>
  </si>
  <si>
    <t>+ 40</t>
  </si>
  <si>
    <t>[22-24]</t>
  </si>
  <si>
    <t>15-17  ANNI</t>
  </si>
  <si>
    <t>[24-26]</t>
  </si>
  <si>
    <t>[26-28]</t>
  </si>
  <si>
    <t>[28-31]</t>
  </si>
  <si>
    <t>18-20 ANNI</t>
  </si>
  <si>
    <t>[31-34]</t>
  </si>
  <si>
    <t>21–35 ANNI</t>
  </si>
  <si>
    <t>[34-37]</t>
  </si>
  <si>
    <t>solo sport fighting e random attack</t>
  </si>
  <si>
    <t>[37-40]</t>
  </si>
  <si>
    <t>[+40]</t>
  </si>
  <si>
    <t>[42-48]</t>
  </si>
  <si>
    <t>[+48]</t>
  </si>
  <si>
    <t>[-20]</t>
  </si>
  <si>
    <t>[22-25]</t>
  </si>
  <si>
    <t>[25-28]</t>
  </si>
  <si>
    <t>[28-32]</t>
  </si>
  <si>
    <t>[32-36]</t>
  </si>
  <si>
    <t>[+44]</t>
  </si>
  <si>
    <t>[+55]</t>
  </si>
  <si>
    <t>[-22]</t>
  </si>
  <si>
    <t>[+52]</t>
  </si>
  <si>
    <t>[-40]</t>
  </si>
  <si>
    <t>[63-70]</t>
  </si>
  <si>
    <t>[+70]</t>
  </si>
  <si>
    <t>[-56]</t>
  </si>
  <si>
    <t>[56-62]</t>
  </si>
  <si>
    <t>[62-69]</t>
  </si>
  <si>
    <t>[69-77]</t>
  </si>
  <si>
    <t>[77-85]</t>
  </si>
  <si>
    <t>[85-94]</t>
  </si>
  <si>
    <t>[+94]</t>
  </si>
  <si>
    <t>[-49]</t>
  </si>
  <si>
    <t>[49-55]</t>
  </si>
  <si>
    <t>[55-62]</t>
  </si>
  <si>
    <t>[62-70]</t>
  </si>
  <si>
    <t>MAS2M-125</t>
  </si>
  <si>
    <t>Percorso MARTIAL KID</t>
  </si>
  <si>
    <t>9-10 ANNI 2 fasce</t>
  </si>
  <si>
    <t>CATEGORIA 1                          (Percorso)</t>
  </si>
  <si>
    <t>CATEGORIA 3                                                         (Random Attack)</t>
  </si>
  <si>
    <t>CATva</t>
  </si>
  <si>
    <t>FASCIAva</t>
  </si>
  <si>
    <t>CATPE</t>
  </si>
  <si>
    <t>FASPE</t>
  </si>
  <si>
    <t>percorso</t>
  </si>
  <si>
    <t>U</t>
  </si>
  <si>
    <t>PERCORSO DUE FASCE</t>
  </si>
  <si>
    <t>11-12 ANNI due fasce</t>
  </si>
  <si>
    <t>BA/AUM</t>
  </si>
  <si>
    <t>BA/AUF</t>
  </si>
  <si>
    <t>BA/BUM</t>
  </si>
  <si>
    <t>BA/BUF</t>
  </si>
  <si>
    <t>NE WAZA</t>
  </si>
  <si>
    <t>CATEGORIA 4                                                                             (Agonistica -Fighting- Ne Waza</t>
  </si>
  <si>
    <t>FIGHTING</t>
  </si>
  <si>
    <t>DIFESA</t>
  </si>
  <si>
    <t>5-6 ANNI</t>
  </si>
  <si>
    <t xml:space="preserve">7–8 ANNI  </t>
  </si>
  <si>
    <t>9–10 ANNI</t>
  </si>
  <si>
    <t>11–12 ANNI</t>
  </si>
  <si>
    <t>GARA TECNICA</t>
  </si>
  <si>
    <t>CATEGORIA 5 (GARA TECNICA)</t>
  </si>
  <si>
    <t>CATEGORIA 2                                                             (Settore-Difesa)</t>
  </si>
  <si>
    <t>ATLETA 1</t>
  </si>
  <si>
    <t>ATLETA 2</t>
  </si>
  <si>
    <t>DUO SYSTEM</t>
  </si>
  <si>
    <t>DUO SHOW</t>
  </si>
  <si>
    <t>CognomeNome</t>
  </si>
  <si>
    <t>val cat</t>
  </si>
  <si>
    <t>valcatatl2</t>
  </si>
  <si>
    <t>valcatatl1</t>
  </si>
  <si>
    <t>Gendat1</t>
  </si>
  <si>
    <t>Gendat2</t>
  </si>
  <si>
    <t>M/F/Mix</t>
  </si>
  <si>
    <t>catpar</t>
  </si>
  <si>
    <t>Codcatmag</t>
  </si>
  <si>
    <t>Codicecat</t>
  </si>
  <si>
    <t>GARE DI COPPIA</t>
  </si>
  <si>
    <t>BA/A1Mix</t>
  </si>
  <si>
    <t>BA/A2Mix</t>
  </si>
  <si>
    <t>BA/B1Mix</t>
  </si>
  <si>
    <t>BA/B2Mix</t>
  </si>
  <si>
    <t>RAG1Mix</t>
  </si>
  <si>
    <t>RAG2Mix</t>
  </si>
  <si>
    <t>ESO1Mix</t>
  </si>
  <si>
    <t>ESO2Mix</t>
  </si>
  <si>
    <t>SPE1Mix</t>
  </si>
  <si>
    <t>SPE2Mix</t>
  </si>
  <si>
    <t>JUN1Mix</t>
  </si>
  <si>
    <t>JUN2Mix</t>
  </si>
  <si>
    <t>SEN1Mix</t>
  </si>
  <si>
    <t>SEN2Mix</t>
  </si>
  <si>
    <t>MAS1Mix</t>
  </si>
  <si>
    <t>MAS2Mix</t>
  </si>
  <si>
    <t>Bamb. A</t>
  </si>
  <si>
    <t xml:space="preserve">Bamb. B </t>
  </si>
  <si>
    <t xml:space="preserve">Bamb. A </t>
  </si>
  <si>
    <t>Bamb. B</t>
  </si>
  <si>
    <t xml:space="preserve">Bamb. A Bamb. B </t>
  </si>
  <si>
    <t>Raga.</t>
  </si>
  <si>
    <t>Sper.</t>
  </si>
  <si>
    <t>Esor.</t>
  </si>
  <si>
    <t xml:space="preserve">Esor.   </t>
  </si>
  <si>
    <t>Juni.-Seni.</t>
  </si>
  <si>
    <t>Fas.</t>
  </si>
  <si>
    <t>Bamb. A- Mas. 1 Fas.</t>
  </si>
  <si>
    <t>Bamb. A- Mas. 2 Fas.</t>
  </si>
  <si>
    <t>Bamb. A- Fem. 1 Fas.</t>
  </si>
  <si>
    <t>Bamb. A- Fem. 2 Fas.</t>
  </si>
  <si>
    <t>Bamb. B- Mas. 1 Fas.</t>
  </si>
  <si>
    <t>Juni.- Mas. 1 Fas.</t>
  </si>
  <si>
    <t>Bamb. A- Mix 1 Fas.</t>
  </si>
  <si>
    <t>Bamb. B- Mas. 2 Fas.</t>
  </si>
  <si>
    <t>Juni.- Mas. 2 Fas.</t>
  </si>
  <si>
    <t>Raga.- Mas. 1 Fas.</t>
  </si>
  <si>
    <t>Bamb. A- Mix 2 Fas.</t>
  </si>
  <si>
    <t>Bamb. B- Fem. 1 Fas.</t>
  </si>
  <si>
    <t>Juni.- Fem. 1 Fas.</t>
  </si>
  <si>
    <t>Raga.- Mas. 2 Fas.</t>
  </si>
  <si>
    <t>Bamb. B- Fem. 2 Fas.</t>
  </si>
  <si>
    <t>Juni.- Fem. 2 Fas.</t>
  </si>
  <si>
    <t>Raga.- Fem. 1 Fas.</t>
  </si>
  <si>
    <t>Seni.- Mas. 1 Fas.</t>
  </si>
  <si>
    <t>Raga.- Fem. 2 Fas.</t>
  </si>
  <si>
    <t>Seni.- Mas. 2 Fas.</t>
  </si>
  <si>
    <t>Esor.- Mas. 1 Fas.</t>
  </si>
  <si>
    <t>Seni.- Fem. 1 Fas.</t>
  </si>
  <si>
    <t>Esor.- Mas. 2 Fas.</t>
  </si>
  <si>
    <t>Bamb. B- Mix 1 Fas.</t>
  </si>
  <si>
    <t>Seni.- Fem. 2 Fas.</t>
  </si>
  <si>
    <t>Esor.- Fem. 1 Fas.</t>
  </si>
  <si>
    <t>Bamb. B- Mix 2 Fas.</t>
  </si>
  <si>
    <t>Mast.- Mas. 1 Fas.</t>
  </si>
  <si>
    <t>Esor.- Fem. 2 Fas.</t>
  </si>
  <si>
    <t>Mast.- Mas. 2 Fas.</t>
  </si>
  <si>
    <t>Mast.- Fem. 1 Fas.</t>
  </si>
  <si>
    <t>Mast.- Fem. 2 Fas.</t>
  </si>
  <si>
    <t>Sper.- Mas. 1 Fas.</t>
  </si>
  <si>
    <t>Raga.- Mix 1 Fas.</t>
  </si>
  <si>
    <t>Sper.- Mas. 2 Fas.</t>
  </si>
  <si>
    <t>Raga.- Mix 2 Fas.</t>
  </si>
  <si>
    <t>Sper.- Fem. 1 Fas.</t>
  </si>
  <si>
    <t>Sper.- Fem. 2 Fas.</t>
  </si>
  <si>
    <t>Esor.- Mix 1 Fas.</t>
  </si>
  <si>
    <t>Esor.- Mix 2 Fas.</t>
  </si>
  <si>
    <t>Sper.- Mix 1 Fas.</t>
  </si>
  <si>
    <t>Sper.- Mix 2 Fas.</t>
  </si>
  <si>
    <t>Juni.- Mix 1 Fas.</t>
  </si>
  <si>
    <t>Juni.- Mix 2 Fas.</t>
  </si>
  <si>
    <t>Seni.- Mix 1 Fas.</t>
  </si>
  <si>
    <t>Seni.- Mix 2 Fas.</t>
  </si>
  <si>
    <t>Mast.- Mix 1 Fas.</t>
  </si>
  <si>
    <t>Mast.- Mix 2 Fas.</t>
  </si>
  <si>
    <t>Fas. Uni.</t>
  </si>
  <si>
    <t>Bamb. A- Mas.  Fas. Uni.</t>
  </si>
  <si>
    <t>Bamb. A- Fem. Fas. Uni.</t>
  </si>
  <si>
    <t>Bamb. B- Mas.  Fas. Uni.</t>
  </si>
  <si>
    <t>Bamb. B- Fem. Fas. Uni.</t>
  </si>
  <si>
    <t>5-6 ANNI   Fas. Uni.</t>
  </si>
  <si>
    <t>7-8 ANNI   Fas. Uni.</t>
  </si>
  <si>
    <t>Giov. 1 - Mas. 1 Fas.</t>
  </si>
  <si>
    <t>Giov.- Mas. 1 Fas.</t>
  </si>
  <si>
    <t>Giov. 1 - Fem. 1 Fas.</t>
  </si>
  <si>
    <t>Giov.- Fem. 1 Fas.</t>
  </si>
  <si>
    <t>Giov. 1 - Mas. 2 Fas.</t>
  </si>
  <si>
    <t>Giov.- Mas. 2 Fas.</t>
  </si>
  <si>
    <t>Giov. 1 - Fem. 2 Fas.</t>
  </si>
  <si>
    <t>Giov.- Fem. 2 Fas.</t>
  </si>
  <si>
    <t>Giov. 2 - Mas. 1 Fas.</t>
  </si>
  <si>
    <t>Giov. 2 - Fem. 1 Fas.</t>
  </si>
  <si>
    <t>Giov. 2- Mas. 2 Fas.</t>
  </si>
  <si>
    <t>Giov. 2- Fem. 2 Fas.</t>
  </si>
  <si>
    <t>Giov. 3 - Mas. 1 Fas.</t>
  </si>
  <si>
    <t>Giov. 3 - Fem. 1 Fas.</t>
  </si>
  <si>
    <t>Giov. 3- Mas. 2 Fas.</t>
  </si>
  <si>
    <t>Giov. 3- Fem. 2 Fas.</t>
  </si>
  <si>
    <t>codicegarestand</t>
  </si>
  <si>
    <t>codrandom</t>
  </si>
  <si>
    <t>codperc</t>
  </si>
  <si>
    <t>CATEGORIA Coppie</t>
  </si>
  <si>
    <t>N° iscritti</t>
  </si>
  <si>
    <t>TOTALE ISCRITTI</t>
  </si>
  <si>
    <t>Totale coppie iscritte</t>
  </si>
  <si>
    <t>in base a regolamento 2015 del CJJI</t>
  </si>
  <si>
    <t>ESORDIENTI</t>
  </si>
  <si>
    <t>U10</t>
  </si>
  <si>
    <t>U12</t>
  </si>
  <si>
    <t>U15</t>
  </si>
  <si>
    <t>12-13-14 ANNI</t>
  </si>
  <si>
    <t>U18</t>
  </si>
  <si>
    <t>15-16-17  ANNI</t>
  </si>
  <si>
    <t>U21</t>
  </si>
  <si>
    <t>18-19-20 ANNI</t>
  </si>
  <si>
    <t>OLTRE 21</t>
  </si>
  <si>
    <t>CJJI</t>
  </si>
  <si>
    <t>FIGHTING-DUO SYSTEM-DUO SHOW-NEWAZA</t>
  </si>
  <si>
    <t>Esor.U10</t>
  </si>
  <si>
    <t>Esor. U12</t>
  </si>
  <si>
    <t>Esor. U15</t>
  </si>
  <si>
    <t>Junior</t>
  </si>
  <si>
    <t>Senior</t>
  </si>
  <si>
    <t>+ 66</t>
  </si>
  <si>
    <t>+ 63</t>
  </si>
  <si>
    <t>+70</t>
  </si>
  <si>
    <t>CATPES</t>
  </si>
  <si>
    <t>CATEGORIE CJJI PER PESI</t>
  </si>
  <si>
    <t>ESOU10</t>
  </si>
  <si>
    <t>ESOU12</t>
  </si>
  <si>
    <t>ESOU15</t>
  </si>
  <si>
    <t>ESOU10M</t>
  </si>
  <si>
    <t>ESOU10F</t>
  </si>
  <si>
    <t>ESOU12M</t>
  </si>
  <si>
    <t>ESOU12F</t>
  </si>
  <si>
    <t>ESOU15M</t>
  </si>
  <si>
    <t>ESOU15F</t>
  </si>
  <si>
    <t>SPEM</t>
  </si>
  <si>
    <t>SPEF</t>
  </si>
  <si>
    <t>JUNF</t>
  </si>
  <si>
    <t>JUNM</t>
  </si>
  <si>
    <t>SENM</t>
  </si>
  <si>
    <t>SENF</t>
  </si>
  <si>
    <t>Esor.-U10 Mas.</t>
  </si>
  <si>
    <t>Esor.-U10 Fem.</t>
  </si>
  <si>
    <t>Esor.-U12 Mas.</t>
  </si>
  <si>
    <t>Esor.-U12 Fem.</t>
  </si>
  <si>
    <t xml:space="preserve">Esor.-U15 Mas. </t>
  </si>
  <si>
    <t>Esor.-U15 Fem.</t>
  </si>
  <si>
    <t xml:space="preserve">Sper.- Mas. </t>
  </si>
  <si>
    <t xml:space="preserve">Sper.- Fem. </t>
  </si>
  <si>
    <t>Juni- Mas.</t>
  </si>
  <si>
    <t>Juni- Fem.</t>
  </si>
  <si>
    <t>Seni- Fem.</t>
  </si>
  <si>
    <t>Seni-Mas.</t>
  </si>
  <si>
    <t>PESI FIGHTING  MASCHILE</t>
  </si>
  <si>
    <t>PESI FIGHTING  FEMMINILE</t>
  </si>
  <si>
    <t>PESI NEWAZA MASCHILE</t>
  </si>
  <si>
    <t>PESI NEWAZA FEMMINILE</t>
  </si>
  <si>
    <t xml:space="preserve"> +94</t>
  </si>
  <si>
    <t>- 55</t>
  </si>
  <si>
    <t>X</t>
  </si>
  <si>
    <t>CATEGORIE INTERNAZIONALE fascia unica</t>
  </si>
  <si>
    <t>YOU1M</t>
  </si>
  <si>
    <t>YOU2M</t>
  </si>
  <si>
    <t>YOU2F</t>
  </si>
  <si>
    <t>YOU1F</t>
  </si>
  <si>
    <t>Giov. Mas F.U,</t>
  </si>
  <si>
    <t>Giov. Fem F.U,</t>
  </si>
  <si>
    <t>Juni. Mas. F.U.</t>
  </si>
  <si>
    <t>Juni. Fem. F.U.</t>
  </si>
  <si>
    <t>Sen. Mas F.U,</t>
  </si>
  <si>
    <t>Sen. Fem F.U,</t>
  </si>
  <si>
    <t>Mast.. Mas F.U,</t>
  </si>
  <si>
    <t>Mast.. Fem F.U,</t>
  </si>
  <si>
    <t>Random Cat. 2 Fasce</t>
  </si>
  <si>
    <t>Random Cat.Fascia Unica</t>
  </si>
  <si>
    <t>Gara Tecnica</t>
  </si>
  <si>
    <t>GIO3M</t>
  </si>
  <si>
    <t>GIO3F</t>
  </si>
  <si>
    <t>GIO4M</t>
  </si>
  <si>
    <t>GIO4F</t>
  </si>
  <si>
    <t>CATEGORIEmisto italiana FASCIA UNICA</t>
  </si>
  <si>
    <t>GIO4</t>
  </si>
  <si>
    <t>GIO41M</t>
  </si>
  <si>
    <t>GIO41F</t>
  </si>
  <si>
    <t>GIO42M</t>
  </si>
  <si>
    <t>GIO42F</t>
  </si>
  <si>
    <t>Giov. 5-7 anni - Mas. F.U.</t>
  </si>
  <si>
    <t>Giov. 8-9 anni - Fem. F.U.</t>
  </si>
  <si>
    <t>Giov. 8-9 anni - Mas. F.U.</t>
  </si>
  <si>
    <t>Giov. 8-9 anni- Fem. F.U.</t>
  </si>
  <si>
    <t>Giov. 5-7 anni - Fem. F.U.</t>
  </si>
  <si>
    <t>Giov. 10-11 anni - Mas. F.U.</t>
  </si>
  <si>
    <t>Giov. 10-11 anni - Fem. F.U.</t>
  </si>
  <si>
    <t>Giov. 10-11 anni- Mas. F.U.</t>
  </si>
  <si>
    <t>Giov. 10-11 anni- Fem. F.U.</t>
  </si>
  <si>
    <t>Giov. 12-15 anni - Mas. F.U.</t>
  </si>
  <si>
    <t>Giov. 12-15 anni - Fem. F.U.</t>
  </si>
  <si>
    <t>Giov. 12-15 anni- Mas. F.U.</t>
  </si>
  <si>
    <t>Giov. 12-15 anni- Fem. F.U.</t>
  </si>
  <si>
    <t>Juni.- Mas. F.U.</t>
  </si>
  <si>
    <t>Juni.- Fem. F.U</t>
  </si>
  <si>
    <t>Juni.- Fem. F.U.</t>
  </si>
  <si>
    <t>Seni.- Mas. F.U.</t>
  </si>
  <si>
    <t>Seni.- Fem. F.U.</t>
  </si>
  <si>
    <t>Seni.- Fem.F.U.</t>
  </si>
  <si>
    <t>Mast.- Mas. F.U.</t>
  </si>
  <si>
    <t>Mast.- Fem. F.U..</t>
  </si>
  <si>
    <t>x</t>
  </si>
  <si>
    <t>GARA TECNICA fasce</t>
  </si>
  <si>
    <t>GARA TECNICA fascia unica</t>
  </si>
  <si>
    <t xml:space="preserve">8–9 ANNI  </t>
  </si>
  <si>
    <t>10–11 ANNI</t>
  </si>
  <si>
    <t>12–14 ANNI</t>
  </si>
  <si>
    <t>Giov. 12-14 anni - Mas. F.U.</t>
  </si>
  <si>
    <t>Giov. 12-14 anni - Fem. F.U.</t>
  </si>
  <si>
    <t>Giov. 12-14 anni- Mas. F.U.</t>
  </si>
  <si>
    <t>Giov. 12-14 anni- Fem. F.U.</t>
  </si>
  <si>
    <t>ALGATEC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</si>
</sst>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3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0"/>
      <color indexed="9"/>
      <name val="Calibri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56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3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b/>
      <sz val="13"/>
      <color rgb="FFFF0000"/>
      <name val="Calibri"/>
      <family val="2"/>
    </font>
    <font>
      <sz val="10"/>
      <color theme="0"/>
      <name val="Calibri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4"/>
      <color rgb="FFFF0000"/>
      <name val="Calibri"/>
      <family val="2"/>
    </font>
    <font>
      <b/>
      <sz val="8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B8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49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NumberFormat="1" applyFont="1" applyFill="1" applyAlignment="1" quotePrefix="1">
      <alignment/>
    </xf>
    <xf numFmtId="0" fontId="0" fillId="8" borderId="0" xfId="0" applyNumberFormat="1" applyFont="1" applyFill="1" applyAlignment="1">
      <alignment horizontal="center"/>
    </xf>
    <xf numFmtId="49" fontId="0" fillId="8" borderId="0" xfId="0" applyNumberFormat="1" applyFill="1" applyBorder="1" applyAlignment="1">
      <alignment/>
    </xf>
    <xf numFmtId="0" fontId="0" fillId="8" borderId="0" xfId="0" applyFill="1" applyBorder="1" applyAlignment="1">
      <alignment horizontal="left"/>
    </xf>
    <xf numFmtId="0" fontId="0" fillId="8" borderId="0" xfId="0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8" borderId="17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8" borderId="17" xfId="0" applyFont="1" applyFill="1" applyBorder="1" applyAlignment="1" quotePrefix="1">
      <alignment horizontal="center"/>
    </xf>
    <xf numFmtId="0" fontId="0" fillId="19" borderId="17" xfId="0" applyFont="1" applyFill="1" applyBorder="1" applyAlignment="1" quotePrefix="1">
      <alignment horizontal="center"/>
    </xf>
    <xf numFmtId="0" fontId="0" fillId="34" borderId="17" xfId="0" applyFont="1" applyFill="1" applyBorder="1" applyAlignment="1" quotePrefix="1">
      <alignment horizontal="center"/>
    </xf>
    <xf numFmtId="0" fontId="0" fillId="33" borderId="17" xfId="0" applyFont="1" applyFill="1" applyBorder="1" applyAlignment="1" quotePrefix="1">
      <alignment horizontal="center"/>
    </xf>
    <xf numFmtId="0" fontId="0" fillId="16" borderId="17" xfId="0" applyFont="1" applyFill="1" applyBorder="1" applyAlignment="1" quotePrefix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15" borderId="0" xfId="0" applyFont="1" applyFill="1" applyAlignment="1">
      <alignment horizontal="center"/>
    </xf>
    <xf numFmtId="49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NumberFormat="1" applyFont="1" applyFill="1" applyAlignment="1" quotePrefix="1">
      <alignment/>
    </xf>
    <xf numFmtId="0" fontId="0" fillId="15" borderId="0" xfId="0" applyNumberFormat="1" applyFont="1" applyFill="1" applyAlignment="1">
      <alignment horizontal="center"/>
    </xf>
    <xf numFmtId="49" fontId="0" fillId="15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 horizontal="left"/>
    </xf>
    <xf numFmtId="49" fontId="0" fillId="15" borderId="0" xfId="0" applyNumberFormat="1" applyFill="1" applyBorder="1" applyAlignment="1">
      <alignment/>
    </xf>
    <xf numFmtId="0" fontId="0" fillId="15" borderId="0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53" fillId="0" borderId="17" xfId="53" applyFont="1" applyFill="1" applyBorder="1" applyAlignment="1">
      <alignment horizontal="center" vertical="center"/>
    </xf>
    <xf numFmtId="0" fontId="54" fillId="0" borderId="17" xfId="53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18" xfId="53" applyFont="1" applyFill="1" applyBorder="1" applyAlignment="1" applyProtection="1">
      <alignment horizontal="center" vertical="center"/>
      <protection locked="0"/>
    </xf>
    <xf numFmtId="0" fontId="37" fillId="22" borderId="0" xfId="36" applyBorder="1" applyAlignment="1">
      <alignment horizontal="center" vertical="top" wrapText="1"/>
    </xf>
    <xf numFmtId="0" fontId="37" fillId="22" borderId="0" xfId="36" applyBorder="1" applyAlignment="1">
      <alignment horizontal="center" vertical="top"/>
    </xf>
    <xf numFmtId="49" fontId="37" fillId="22" borderId="0" xfId="36" applyNumberFormat="1" applyBorder="1" applyAlignment="1">
      <alignment horizontal="center" vertical="top" wrapText="1"/>
    </xf>
    <xf numFmtId="0" fontId="37" fillId="22" borderId="0" xfId="36" applyNumberForma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3" borderId="17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" borderId="17" xfId="0" applyFont="1" applyFill="1" applyBorder="1" applyAlignment="1" quotePrefix="1">
      <alignment horizontal="center"/>
    </xf>
    <xf numFmtId="0" fontId="0" fillId="9" borderId="17" xfId="0" applyFont="1" applyFill="1" applyBorder="1" applyAlignment="1" quotePrefix="1">
      <alignment horizontal="center"/>
    </xf>
    <xf numFmtId="0" fontId="0" fillId="35" borderId="17" xfId="0" applyFont="1" applyFill="1" applyBorder="1" applyAlignment="1" quotePrefix="1">
      <alignment horizontal="center"/>
    </xf>
    <xf numFmtId="0" fontId="0" fillId="36" borderId="17" xfId="0" applyFont="1" applyFill="1" applyBorder="1" applyAlignment="1" quotePrefix="1">
      <alignment horizontal="center"/>
    </xf>
    <xf numFmtId="0" fontId="0" fillId="10" borderId="17" xfId="0" applyFont="1" applyFill="1" applyBorder="1" applyAlignment="1" quotePrefix="1">
      <alignment horizontal="center"/>
    </xf>
    <xf numFmtId="0" fontId="0" fillId="37" borderId="17" xfId="0" applyFont="1" applyFill="1" applyBorder="1" applyAlignment="1" quotePrefix="1">
      <alignment horizontal="center"/>
    </xf>
    <xf numFmtId="0" fontId="0" fillId="8" borderId="17" xfId="0" applyFont="1" applyFill="1" applyBorder="1" applyAlignment="1" quotePrefix="1">
      <alignment/>
    </xf>
    <xf numFmtId="0" fontId="0" fillId="3" borderId="17" xfId="0" applyFill="1" applyBorder="1" applyAlignment="1">
      <alignment/>
    </xf>
    <xf numFmtId="0" fontId="0" fillId="9" borderId="17" xfId="0" applyFill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8" borderId="17" xfId="0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0" fillId="35" borderId="0" xfId="0" applyNumberFormat="1" applyFont="1" applyFill="1" applyAlignment="1">
      <alignment/>
    </xf>
    <xf numFmtId="49" fontId="0" fillId="38" borderId="0" xfId="0" applyNumberFormat="1" applyFont="1" applyFill="1" applyBorder="1" applyAlignment="1">
      <alignment/>
    </xf>
    <xf numFmtId="49" fontId="0" fillId="38" borderId="0" xfId="0" applyNumberFormat="1" applyFont="1" applyFill="1" applyAlignment="1">
      <alignment/>
    </xf>
    <xf numFmtId="49" fontId="0" fillId="39" borderId="0" xfId="0" applyNumberFormat="1" applyFont="1" applyFill="1" applyBorder="1" applyAlignment="1">
      <alignment/>
    </xf>
    <xf numFmtId="49" fontId="0" fillId="39" borderId="0" xfId="0" applyNumberFormat="1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49" fontId="0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Alignment="1">
      <alignment horizontal="center"/>
    </xf>
    <xf numFmtId="0" fontId="53" fillId="0" borderId="17" xfId="53" applyFont="1" applyFill="1" applyBorder="1" applyAlignment="1">
      <alignment horizontal="left" vertical="center"/>
    </xf>
    <xf numFmtId="0" fontId="55" fillId="22" borderId="0" xfId="36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0" fontId="0" fillId="4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49" fontId="0" fillId="18" borderId="0" xfId="0" applyNumberFormat="1" applyFont="1" applyFill="1" applyAlignment="1">
      <alignment horizontal="center"/>
    </xf>
    <xf numFmtId="0" fontId="0" fillId="18" borderId="0" xfId="0" applyNumberFormat="1" applyFont="1" applyFill="1" applyAlignment="1" quotePrefix="1">
      <alignment/>
    </xf>
    <xf numFmtId="0" fontId="0" fillId="18" borderId="0" xfId="0" applyNumberFormat="1" applyFont="1" applyFill="1" applyAlignment="1">
      <alignment horizontal="center"/>
    </xf>
    <xf numFmtId="0" fontId="4" fillId="18" borderId="14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vertical="top" wrapText="1"/>
    </xf>
    <xf numFmtId="49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 horizontal="left"/>
    </xf>
    <xf numFmtId="0" fontId="4" fillId="18" borderId="0" xfId="0" applyFont="1" applyFill="1" applyBorder="1" applyAlignment="1">
      <alignment vertical="top" wrapText="1"/>
    </xf>
    <xf numFmtId="0" fontId="4" fillId="18" borderId="11" xfId="0" applyFont="1" applyFill="1" applyBorder="1" applyAlignment="1">
      <alignment vertical="top" wrapText="1"/>
    </xf>
    <xf numFmtId="0" fontId="0" fillId="18" borderId="15" xfId="0" applyFill="1" applyBorder="1" applyAlignment="1">
      <alignment vertical="top" wrapText="1"/>
    </xf>
    <xf numFmtId="16" fontId="4" fillId="18" borderId="12" xfId="0" applyNumberFormat="1" applyFont="1" applyFill="1" applyBorder="1" applyAlignment="1">
      <alignment vertical="top" wrapText="1"/>
    </xf>
    <xf numFmtId="0" fontId="4" fillId="18" borderId="15" xfId="0" applyFont="1" applyFill="1" applyBorder="1" applyAlignment="1">
      <alignment vertical="top" wrapText="1"/>
    </xf>
    <xf numFmtId="0" fontId="4" fillId="18" borderId="12" xfId="0" applyFont="1" applyFill="1" applyBorder="1" applyAlignment="1">
      <alignment vertical="top" wrapText="1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center"/>
    </xf>
    <xf numFmtId="49" fontId="0" fillId="18" borderId="0" xfId="0" applyNumberFormat="1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56" fillId="22" borderId="0" xfId="36" applyFont="1" applyBorder="1" applyAlignment="1">
      <alignment horizontal="center" vertical="top" wrapText="1"/>
    </xf>
    <xf numFmtId="0" fontId="57" fillId="22" borderId="0" xfId="36" applyFont="1" applyBorder="1" applyAlignment="1">
      <alignment horizontal="center" vertical="top" wrapText="1"/>
    </xf>
    <xf numFmtId="0" fontId="53" fillId="0" borderId="17" xfId="53" applyFont="1" applyFill="1" applyBorder="1" applyAlignment="1">
      <alignment horizontal="left" vertical="center"/>
    </xf>
    <xf numFmtId="0" fontId="58" fillId="33" borderId="17" xfId="53" applyFont="1" applyFill="1" applyBorder="1" applyAlignment="1" applyProtection="1">
      <alignment horizontal="left" vertical="center" wrapText="1"/>
      <protection locked="0"/>
    </xf>
    <xf numFmtId="0" fontId="54" fillId="0" borderId="0" xfId="53" applyFont="1" applyFill="1" applyBorder="1" applyAlignment="1" applyProtection="1">
      <alignment horizontal="left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1" borderId="0" xfId="0" applyFont="1" applyFill="1" applyAlignment="1">
      <alignment horizontal="center"/>
    </xf>
    <xf numFmtId="49" fontId="0" fillId="41" borderId="0" xfId="0" applyNumberFormat="1" applyFont="1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NumberFormat="1" applyFont="1" applyFill="1" applyAlignment="1" quotePrefix="1">
      <alignment/>
    </xf>
    <xf numFmtId="0" fontId="0" fillId="41" borderId="0" xfId="0" applyNumberFormat="1" applyFont="1" applyFill="1" applyAlignment="1">
      <alignment horizontal="center"/>
    </xf>
    <xf numFmtId="49" fontId="0" fillId="41" borderId="0" xfId="0" applyNumberFormat="1" applyFill="1" applyBorder="1" applyAlignment="1">
      <alignment/>
    </xf>
    <xf numFmtId="0" fontId="0" fillId="41" borderId="0" xfId="0" applyFill="1" applyBorder="1" applyAlignment="1">
      <alignment horizontal="left"/>
    </xf>
    <xf numFmtId="49" fontId="0" fillId="41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 horizontal="left"/>
    </xf>
    <xf numFmtId="49" fontId="0" fillId="41" borderId="0" xfId="0" applyNumberFormat="1" applyFont="1" applyFill="1" applyBorder="1" applyAlignment="1">
      <alignment/>
    </xf>
    <xf numFmtId="0" fontId="54" fillId="0" borderId="0" xfId="53" applyFont="1" applyFill="1" applyBorder="1" applyAlignment="1" applyProtection="1">
      <alignment vertical="center"/>
      <protection locked="0"/>
    </xf>
    <xf numFmtId="0" fontId="48" fillId="0" borderId="0" xfId="53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4" fillId="0" borderId="17" xfId="53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8" fillId="0" borderId="17" xfId="53" applyFill="1" applyBorder="1" applyAlignment="1">
      <alignment horizontal="left" vertical="center"/>
    </xf>
    <xf numFmtId="0" fontId="48" fillId="0" borderId="17" xfId="53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0" fontId="48" fillId="0" borderId="17" xfId="53" applyFill="1" applyBorder="1" applyAlignment="1">
      <alignment horizontal="center" vertical="center" wrapText="1"/>
    </xf>
    <xf numFmtId="0" fontId="54" fillId="0" borderId="0" xfId="53" applyFont="1" applyFill="1" applyBorder="1" applyAlignment="1">
      <alignment horizontal="center" vertical="center"/>
    </xf>
    <xf numFmtId="0" fontId="54" fillId="0" borderId="20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54" fillId="0" borderId="17" xfId="53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0" xfId="0" applyFont="1" applyFill="1" applyBorder="1" applyAlignment="1" quotePrefix="1">
      <alignment horizontal="center"/>
    </xf>
    <xf numFmtId="0" fontId="0" fillId="34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/>
      <protection hidden="1"/>
    </xf>
    <xf numFmtId="0" fontId="37" fillId="22" borderId="0" xfId="36" applyNumberFormat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  <xf numFmtId="49" fontId="0" fillId="42" borderId="0" xfId="0" applyNumberFormat="1" applyFont="1" applyFill="1" applyAlignment="1">
      <alignment horizontal="center"/>
    </xf>
    <xf numFmtId="0" fontId="0" fillId="42" borderId="0" xfId="0" applyNumberFormat="1" applyFont="1" applyFill="1" applyAlignment="1">
      <alignment horizontal="center"/>
    </xf>
    <xf numFmtId="0" fontId="4" fillId="42" borderId="14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vertical="top" wrapText="1"/>
    </xf>
    <xf numFmtId="49" fontId="0" fillId="42" borderId="0" xfId="0" applyNumberFormat="1" applyFont="1" applyFill="1" applyBorder="1" applyAlignment="1">
      <alignment/>
    </xf>
    <xf numFmtId="0" fontId="0" fillId="42" borderId="0" xfId="0" applyFont="1" applyFill="1" applyBorder="1" applyAlignment="1">
      <alignment horizontal="left"/>
    </xf>
    <xf numFmtId="0" fontId="4" fillId="42" borderId="0" xfId="0" applyFont="1" applyFill="1" applyBorder="1" applyAlignment="1">
      <alignment vertical="top" wrapText="1"/>
    </xf>
    <xf numFmtId="0" fontId="4" fillId="42" borderId="11" xfId="0" applyFont="1" applyFill="1" applyBorder="1" applyAlignment="1">
      <alignment vertical="top" wrapText="1"/>
    </xf>
    <xf numFmtId="0" fontId="0" fillId="42" borderId="0" xfId="0" applyFont="1" applyFill="1" applyAlignment="1">
      <alignment/>
    </xf>
    <xf numFmtId="0" fontId="0" fillId="42" borderId="15" xfId="0" applyFill="1" applyBorder="1" applyAlignment="1">
      <alignment vertical="top" wrapText="1"/>
    </xf>
    <xf numFmtId="16" fontId="4" fillId="42" borderId="12" xfId="0" applyNumberFormat="1" applyFont="1" applyFill="1" applyBorder="1" applyAlignment="1">
      <alignment vertical="top" wrapText="1"/>
    </xf>
    <xf numFmtId="0" fontId="4" fillId="42" borderId="15" xfId="0" applyFont="1" applyFill="1" applyBorder="1" applyAlignment="1">
      <alignment vertical="top" wrapText="1"/>
    </xf>
    <xf numFmtId="0" fontId="4" fillId="42" borderId="12" xfId="0" applyFont="1" applyFill="1" applyBorder="1" applyAlignment="1">
      <alignment vertical="top" wrapText="1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0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37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 vertical="center" textRotation="90" wrapText="1"/>
    </xf>
    <xf numFmtId="0" fontId="0" fillId="33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16" borderId="0" xfId="0" applyFont="1" applyFill="1" applyAlignment="1">
      <alignment horizontal="center" vertical="center" wrapText="1"/>
    </xf>
    <xf numFmtId="0" fontId="0" fillId="10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textRotation="90"/>
    </xf>
    <xf numFmtId="49" fontId="0" fillId="1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15" borderId="0" xfId="0" applyFont="1" applyFill="1" applyAlignment="1">
      <alignment horizontal="center" vertical="center" textRotation="90"/>
    </xf>
    <xf numFmtId="0" fontId="0" fillId="15" borderId="0" xfId="0" applyFill="1" applyAlignment="1">
      <alignment horizontal="center" vertical="center" textRotation="90"/>
    </xf>
    <xf numFmtId="0" fontId="0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horizontal="center" vertical="center" textRotation="90"/>
    </xf>
    <xf numFmtId="0" fontId="0" fillId="8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5" fillId="41" borderId="0" xfId="0" applyFont="1" applyFill="1" applyAlignment="1">
      <alignment horizontal="center" vertical="center" textRotation="90"/>
    </xf>
    <xf numFmtId="0" fontId="0" fillId="33" borderId="0" xfId="0" applyFont="1" applyFill="1" applyAlignment="1">
      <alignment horizontal="center" wrapText="1"/>
    </xf>
    <xf numFmtId="0" fontId="0" fillId="16" borderId="0" xfId="0" applyFont="1" applyFill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0" fillId="15" borderId="0" xfId="0" applyFont="1" applyFill="1" applyAlignment="1">
      <alignment horizontal="center" textRotation="90"/>
    </xf>
    <xf numFmtId="0" fontId="0" fillId="15" borderId="0" xfId="0" applyFill="1" applyAlignment="1">
      <alignment horizontal="center" textRotation="90"/>
    </xf>
    <xf numFmtId="0" fontId="0" fillId="33" borderId="0" xfId="0" applyFont="1" applyFill="1" applyAlignment="1">
      <alignment horizontal="center" textRotation="90"/>
    </xf>
    <xf numFmtId="0" fontId="0" fillId="33" borderId="0" xfId="0" applyFill="1" applyAlignment="1">
      <alignment horizontal="center" textRotation="90"/>
    </xf>
    <xf numFmtId="0" fontId="0" fillId="8" borderId="0" xfId="0" applyFont="1" applyFill="1" applyAlignment="1">
      <alignment horizontal="center" wrapText="1"/>
    </xf>
    <xf numFmtId="0" fontId="0" fillId="19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18" xfId="53" applyFill="1" applyBorder="1" applyAlignment="1">
      <alignment horizontal="left" vertical="center"/>
    </xf>
    <xf numFmtId="0" fontId="53" fillId="0" borderId="0" xfId="53" applyFont="1" applyFill="1" applyBorder="1" applyAlignment="1">
      <alignment horizontal="left" vertical="center"/>
    </xf>
    <xf numFmtId="0" fontId="58" fillId="43" borderId="17" xfId="53" applyFont="1" applyFill="1" applyBorder="1" applyAlignment="1" applyProtection="1">
      <alignment horizontal="left" vertical="center" wrapText="1"/>
      <protection locked="0"/>
    </xf>
    <xf numFmtId="0" fontId="53" fillId="0" borderId="26" xfId="53" applyFont="1" applyFill="1" applyBorder="1" applyAlignment="1">
      <alignment horizontal="left" vertical="center"/>
    </xf>
    <xf numFmtId="0" fontId="53" fillId="0" borderId="27" xfId="53" applyFont="1" applyFill="1" applyBorder="1" applyAlignment="1">
      <alignment horizontal="left" vertical="center"/>
    </xf>
    <xf numFmtId="0" fontId="53" fillId="0" borderId="19" xfId="53" applyFont="1" applyFill="1" applyBorder="1" applyAlignment="1">
      <alignment horizontal="left" vertical="center"/>
    </xf>
    <xf numFmtId="0" fontId="54" fillId="0" borderId="26" xfId="53" applyFont="1" applyFill="1" applyBorder="1" applyAlignment="1" applyProtection="1">
      <alignment horizontal="center" vertical="center"/>
      <protection locked="0"/>
    </xf>
    <xf numFmtId="0" fontId="54" fillId="0" borderId="27" xfId="53" applyFont="1" applyFill="1" applyBorder="1" applyAlignment="1" applyProtection="1">
      <alignment horizontal="center" vertical="center"/>
      <protection locked="0"/>
    </xf>
    <xf numFmtId="0" fontId="54" fillId="0" borderId="19" xfId="53" applyFont="1" applyFill="1" applyBorder="1" applyAlignment="1" applyProtection="1">
      <alignment horizontal="center" vertical="center"/>
      <protection locked="0"/>
    </xf>
    <xf numFmtId="0" fontId="48" fillId="0" borderId="18" xfId="53" applyFill="1" applyBorder="1" applyAlignment="1" applyProtection="1">
      <alignment horizontal="left" vertical="center"/>
      <protection locked="0"/>
    </xf>
    <xf numFmtId="0" fontId="53" fillId="0" borderId="17" xfId="53" applyFont="1" applyFill="1" applyBorder="1" applyAlignment="1">
      <alignment horizontal="left" vertical="center"/>
    </xf>
    <xf numFmtId="0" fontId="59" fillId="0" borderId="17" xfId="53" applyFont="1" applyFill="1" applyBorder="1" applyAlignment="1">
      <alignment horizontal="left" vertical="center"/>
    </xf>
    <xf numFmtId="0" fontId="48" fillId="0" borderId="26" xfId="53" applyFill="1" applyBorder="1" applyAlignment="1">
      <alignment horizontal="left" vertical="center"/>
    </xf>
    <xf numFmtId="0" fontId="48" fillId="0" borderId="27" xfId="53" applyFill="1" applyBorder="1" applyAlignment="1">
      <alignment horizontal="left" vertical="center"/>
    </xf>
    <xf numFmtId="0" fontId="48" fillId="0" borderId="19" xfId="53" applyFill="1" applyBorder="1" applyAlignment="1">
      <alignment horizontal="left" vertical="center"/>
    </xf>
    <xf numFmtId="0" fontId="54" fillId="0" borderId="26" xfId="53" applyFont="1" applyFill="1" applyBorder="1" applyAlignment="1">
      <alignment horizontal="left" vertical="center"/>
    </xf>
    <xf numFmtId="0" fontId="54" fillId="0" borderId="19" xfId="53" applyFont="1" applyFill="1" applyBorder="1" applyAlignment="1">
      <alignment horizontal="left" vertical="center"/>
    </xf>
    <xf numFmtId="0" fontId="58" fillId="0" borderId="17" xfId="53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657225</xdr:colOff>
      <xdr:row>20</xdr:row>
      <xdr:rowOff>0</xdr:rowOff>
    </xdr:from>
    <xdr:to>
      <xdr:col>51</xdr:col>
      <xdr:colOff>361950</xdr:colOff>
      <xdr:row>34</xdr:row>
      <xdr:rowOff>133350</xdr:rowOff>
    </xdr:to>
    <xdr:sp>
      <xdr:nvSpPr>
        <xdr:cNvPr id="1" name="Connettore 1 1"/>
        <xdr:cNvSpPr>
          <a:spLocks/>
        </xdr:cNvSpPr>
      </xdr:nvSpPr>
      <xdr:spPr>
        <a:xfrm>
          <a:off x="27136725" y="4219575"/>
          <a:ext cx="522922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34</xdr:col>
      <xdr:colOff>1628775</xdr:colOff>
      <xdr:row>3</xdr:row>
      <xdr:rowOff>133350</xdr:rowOff>
    </xdr:to>
    <xdr:grpSp>
      <xdr:nvGrpSpPr>
        <xdr:cNvPr id="1" name="Gruppo 1"/>
        <xdr:cNvGrpSpPr>
          <a:grpSpLocks/>
        </xdr:cNvGrpSpPr>
      </xdr:nvGrpSpPr>
      <xdr:grpSpPr>
        <a:xfrm>
          <a:off x="5229225" y="0"/>
          <a:ext cx="1724025" cy="1076325"/>
          <a:chOff x="7497619" y="0"/>
          <a:chExt cx="6007543" cy="1083468"/>
        </a:xfrm>
        <a:solidFill>
          <a:srgbClr val="FFFFFF"/>
        </a:solidFill>
      </xdr:grpSpPr>
      <xdr:grpSp>
        <xdr:nvGrpSpPr>
          <xdr:cNvPr id="2" name="Gruppo 5"/>
          <xdr:cNvGrpSpPr>
            <a:grpSpLocks/>
          </xdr:cNvGrpSpPr>
        </xdr:nvGrpSpPr>
        <xdr:grpSpPr>
          <a:xfrm>
            <a:off x="8242554" y="614326"/>
            <a:ext cx="4517672" cy="469142"/>
            <a:chOff x="5616507" y="742517"/>
            <a:chExt cx="6186920" cy="466508"/>
          </a:xfrm>
          <a:solidFill>
            <a:srgbClr val="FFFFFF"/>
          </a:solidFill>
        </xdr:grpSpPr>
        <xdr:sp>
          <xdr:nvSpPr>
            <xdr:cNvPr id="3" name="Rettangolo 2"/>
            <xdr:cNvSpPr>
              <a:spLocks/>
            </xdr:cNvSpPr>
          </xdr:nvSpPr>
          <xdr:spPr>
            <a:xfrm>
              <a:off x="5616507" y="742517"/>
              <a:ext cx="2046324" cy="466508"/>
            </a:xfrm>
            <a:prstGeom prst="rect">
              <a:avLst/>
            </a:prstGeom>
            <a:solidFill>
              <a:srgbClr val="0099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ttangolo 3"/>
            <xdr:cNvSpPr>
              <a:spLocks/>
            </xdr:cNvSpPr>
          </xdr:nvSpPr>
          <xdr:spPr>
            <a:xfrm>
              <a:off x="7698406" y="742517"/>
              <a:ext cx="2035497" cy="46650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ttangolo 4"/>
            <xdr:cNvSpPr>
              <a:spLocks/>
            </xdr:cNvSpPr>
          </xdr:nvSpPr>
          <xdr:spPr>
            <a:xfrm>
              <a:off x="9769477" y="742517"/>
              <a:ext cx="2033950" cy="466508"/>
            </a:xfrm>
            <a:prstGeom prst="rect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Rettangolo 6"/>
          <xdr:cNvSpPr>
            <a:spLocks/>
          </xdr:cNvSpPr>
        </xdr:nvSpPr>
        <xdr:spPr>
          <a:xfrm>
            <a:off x="7497619" y="0"/>
            <a:ext cx="6007543" cy="457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3200" b="0" i="0" u="none" baseline="0">
                <a:solidFill>
                  <a:srgbClr val="333399"/>
                </a:solidFill>
              </a:rPr>
              <a:t>Modulo</a:t>
            </a:r>
            <a:r>
              <a:rPr lang="en-US" cap="none" sz="3200" b="0" i="0" u="none" baseline="0">
                <a:solidFill>
                  <a:srgbClr val="333399"/>
                </a:solidFill>
              </a:rPr>
              <a:t> di Iscrizione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142875</xdr:rowOff>
    </xdr:from>
    <xdr:to>
      <xdr:col>14</xdr:col>
      <xdr:colOff>57150</xdr:colOff>
      <xdr:row>3</xdr:row>
      <xdr:rowOff>38100</xdr:rowOff>
    </xdr:to>
    <xdr:grpSp>
      <xdr:nvGrpSpPr>
        <xdr:cNvPr id="1" name="Gruppo 7"/>
        <xdr:cNvGrpSpPr>
          <a:grpSpLocks/>
        </xdr:cNvGrpSpPr>
      </xdr:nvGrpSpPr>
      <xdr:grpSpPr>
        <a:xfrm>
          <a:off x="1276350" y="142875"/>
          <a:ext cx="6191250" cy="838200"/>
          <a:chOff x="7497619" y="0"/>
          <a:chExt cx="6007543" cy="1083468"/>
        </a:xfrm>
        <a:solidFill>
          <a:srgbClr val="FFFFFF"/>
        </a:solidFill>
      </xdr:grpSpPr>
      <xdr:grpSp>
        <xdr:nvGrpSpPr>
          <xdr:cNvPr id="2" name="Gruppo 8"/>
          <xdr:cNvGrpSpPr>
            <a:grpSpLocks/>
          </xdr:cNvGrpSpPr>
        </xdr:nvGrpSpPr>
        <xdr:grpSpPr>
          <a:xfrm>
            <a:off x="8242554" y="614326"/>
            <a:ext cx="4517672" cy="469142"/>
            <a:chOff x="5616507" y="742517"/>
            <a:chExt cx="6186920" cy="466508"/>
          </a:xfrm>
          <a:solidFill>
            <a:srgbClr val="FFFFFF"/>
          </a:solidFill>
        </xdr:grpSpPr>
        <xdr:sp>
          <xdr:nvSpPr>
            <xdr:cNvPr id="3" name="Rettangolo 10"/>
            <xdr:cNvSpPr>
              <a:spLocks/>
            </xdr:cNvSpPr>
          </xdr:nvSpPr>
          <xdr:spPr>
            <a:xfrm>
              <a:off x="5616507" y="742517"/>
              <a:ext cx="2046324" cy="466508"/>
            </a:xfrm>
            <a:prstGeom prst="rect">
              <a:avLst/>
            </a:prstGeom>
            <a:solidFill>
              <a:srgbClr val="0099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ttangolo 11"/>
            <xdr:cNvSpPr>
              <a:spLocks/>
            </xdr:cNvSpPr>
          </xdr:nvSpPr>
          <xdr:spPr>
            <a:xfrm>
              <a:off x="7698406" y="742517"/>
              <a:ext cx="2035497" cy="46650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ttangolo 12"/>
            <xdr:cNvSpPr>
              <a:spLocks/>
            </xdr:cNvSpPr>
          </xdr:nvSpPr>
          <xdr:spPr>
            <a:xfrm>
              <a:off x="9769477" y="742517"/>
              <a:ext cx="2033950" cy="466508"/>
            </a:xfrm>
            <a:prstGeom prst="rect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Rettangolo 9"/>
          <xdr:cNvSpPr>
            <a:spLocks/>
          </xdr:cNvSpPr>
        </xdr:nvSpPr>
        <xdr:spPr>
          <a:xfrm>
            <a:off x="7497619" y="0"/>
            <a:ext cx="6007543" cy="457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3200" b="0" i="0" u="none" baseline="0">
                <a:solidFill>
                  <a:srgbClr val="333399"/>
                </a:solidFill>
              </a:rPr>
              <a:t>Modulo</a:t>
            </a:r>
            <a:r>
              <a:rPr lang="en-US" cap="none" sz="3200" b="0" i="0" u="none" baseline="0">
                <a:solidFill>
                  <a:srgbClr val="333399"/>
                </a:solidFill>
              </a:rPr>
              <a:t> di Iscrizione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Tabella2" displayName="Tabella2" ref="A8:AM108" totalsRowShown="0">
  <autoFilter ref="A8:AM108"/>
  <tableColumns count="39">
    <tableColumn id="1" name="ID"/>
    <tableColumn id="2" name="NOME"/>
    <tableColumn id="3" name="COGNOME "/>
    <tableColumn id="34" name="CognomeNome"/>
    <tableColumn id="4" name="SOCIETA'"/>
    <tableColumn id="5" name="Data di nascita"/>
    <tableColumn id="6" name="M/F"/>
    <tableColumn id="7" name="KYU "/>
    <tableColumn id="8" name="PESO"/>
    <tableColumn id="46" name="PERCORSO"/>
    <tableColumn id="45" name="SETTORE"/>
    <tableColumn id="44" name="AGONISTICA"/>
    <tableColumn id="43" name="RANDOM ATTACK"/>
    <tableColumn id="42" name="FIGHTING"/>
    <tableColumn id="41" name="DIFESA"/>
    <tableColumn id="40" name="NE WAZA"/>
    <tableColumn id="39" name="GARA TECNICA"/>
    <tableColumn id="9" name="Calcolo peso"/>
    <tableColumn id="10" name="CAT peso"/>
    <tableColumn id="11" name="ANNO DI NASCITA"/>
    <tableColumn id="12" name="Anni per random "/>
    <tableColumn id="13" name="ANNI"/>
    <tableColumn id="14" name="Catra"/>
    <tableColumn id="15" name="CATva"/>
    <tableColumn id="16" name="FASCIAva"/>
    <tableColumn id="29" name="CATPE"/>
    <tableColumn id="28" name="FASPE"/>
    <tableColumn id="38" name="catpar"/>
    <tableColumn id="17" name="codicegarestand"/>
    <tableColumn id="37" name="val cat"/>
    <tableColumn id="18" name="codrandom"/>
    <tableColumn id="30" name="codperc"/>
    <tableColumn id="27" name="CATEGORIA 1                          (Percorso)"/>
    <tableColumn id="19" name="CATEGORIA 2                                                             (Settore-Difesa)"/>
    <tableColumn id="20" name="CATEGORIA 3                                                         (Random Attack)"/>
    <tableColumn id="21" name="CATEGORIA 4                                                                             (Agonistica -Fighting- Ne Waza"/>
    <tableColumn id="32" name="CATEGORIA 5 (GARA TECNICA)"/>
    <tableColumn id="22" name="CATPES"/>
    <tableColumn id="23" name="ALGATEC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ella22" displayName="Tabella22" ref="A8:O43" totalsRowShown="0">
  <autoFilter ref="A8:O43"/>
  <tableColumns count="15">
    <tableColumn id="1" name="ID"/>
    <tableColumn id="2" name="ATLETA 1"/>
    <tableColumn id="3" name="ATLETA 2"/>
    <tableColumn id="4" name="SOCIETA'"/>
    <tableColumn id="24" name="valcatatl1"/>
    <tableColumn id="23" name="valcatatl2"/>
    <tableColumn id="34" name="Gendat1"/>
    <tableColumn id="25" name="Gendat2"/>
    <tableColumn id="35" name="M/F/Mix"/>
    <tableColumn id="37" name="Codcatmag"/>
    <tableColumn id="12" name="Codicecat"/>
    <tableColumn id="27" name="CATEGORIA Coppie"/>
    <tableColumn id="26" name="Gara Tecnica"/>
    <tableColumn id="31" name="DUO SYSTEM"/>
    <tableColumn id="33" name="DUO SHOW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U3433"/>
  <sheetViews>
    <sheetView zoomScale="90" zoomScaleNormal="90" zoomScalePageLayoutView="0" workbookViewId="0" topLeftCell="BL31">
      <selection activeCell="BQ49" sqref="BQ49"/>
    </sheetView>
  </sheetViews>
  <sheetFormatPr defaultColWidth="9.140625" defaultRowHeight="12.75"/>
  <cols>
    <col min="1" max="1" width="42.28125" style="0" customWidth="1"/>
    <col min="2" max="2" width="38.00390625" style="0" customWidth="1"/>
    <col min="4" max="4" width="9.140625" style="11" customWidth="1"/>
    <col min="5" max="5" width="9.140625" style="12" customWidth="1"/>
    <col min="8" max="8" width="3.00390625" style="0" customWidth="1"/>
    <col min="9" max="10" width="2.28125" style="0" customWidth="1"/>
    <col min="11" max="11" width="9.140625" style="0" bestFit="1" customWidth="1"/>
    <col min="12" max="12" width="26.7109375" style="0" bestFit="1" customWidth="1"/>
    <col min="13" max="13" width="3.140625" style="34" customWidth="1"/>
    <col min="19" max="19" width="4.421875" style="0" customWidth="1"/>
    <col min="22" max="22" width="25.28125" style="0" bestFit="1" customWidth="1"/>
    <col min="28" max="28" width="4.421875" style="0" customWidth="1"/>
    <col min="31" max="31" width="25.28125" style="0" bestFit="1" customWidth="1"/>
    <col min="33" max="33" width="11.57421875" style="34" bestFit="1" customWidth="1"/>
    <col min="34" max="34" width="7.28125" style="46" bestFit="1" customWidth="1"/>
    <col min="36" max="36" width="11.57421875" style="0" bestFit="1" customWidth="1"/>
    <col min="37" max="37" width="5.421875" style="0" bestFit="1" customWidth="1"/>
    <col min="38" max="38" width="3.421875" style="0" bestFit="1" customWidth="1"/>
    <col min="39" max="39" width="5.00390625" style="0" customWidth="1"/>
    <col min="40" max="40" width="5.421875" style="0" bestFit="1" customWidth="1"/>
    <col min="41" max="41" width="3.421875" style="0" bestFit="1" customWidth="1"/>
    <col min="42" max="42" width="5.00390625" style="0" bestFit="1" customWidth="1"/>
    <col min="43" max="43" width="5.421875" style="0" bestFit="1" customWidth="1"/>
    <col min="44" max="44" width="3.421875" style="0" bestFit="1" customWidth="1"/>
    <col min="45" max="45" width="5.00390625" style="0" bestFit="1" customWidth="1"/>
    <col min="46" max="46" width="5.421875" style="0" bestFit="1" customWidth="1"/>
    <col min="47" max="47" width="3.421875" style="0" bestFit="1" customWidth="1"/>
    <col min="48" max="48" width="6.00390625" style="0" bestFit="1" customWidth="1"/>
    <col min="49" max="49" width="5.421875" style="0" bestFit="1" customWidth="1"/>
    <col min="50" max="50" width="3.421875" style="0" bestFit="1" customWidth="1"/>
    <col min="51" max="51" width="6.00390625" style="0" bestFit="1" customWidth="1"/>
    <col min="52" max="52" width="5.421875" style="0" bestFit="1" customWidth="1"/>
    <col min="53" max="53" width="3.421875" style="0" bestFit="1" customWidth="1"/>
    <col min="54" max="54" width="6.00390625" style="0" bestFit="1" customWidth="1"/>
    <col min="55" max="55" width="5.421875" style="0" bestFit="1" customWidth="1"/>
    <col min="56" max="56" width="3.421875" style="0" bestFit="1" customWidth="1"/>
    <col min="57" max="57" width="6.00390625" style="0" bestFit="1" customWidth="1"/>
    <col min="58" max="58" width="5.421875" style="0" bestFit="1" customWidth="1"/>
    <col min="59" max="59" width="3.421875" style="0" bestFit="1" customWidth="1"/>
    <col min="60" max="60" width="6.00390625" style="0" bestFit="1" customWidth="1"/>
    <col min="61" max="61" width="5.421875" style="0" bestFit="1" customWidth="1"/>
    <col min="62" max="62" width="3.421875" style="0" bestFit="1" customWidth="1"/>
    <col min="63" max="63" width="6.00390625" style="0" bestFit="1" customWidth="1"/>
    <col min="64" max="64" width="5.421875" style="0" bestFit="1" customWidth="1"/>
    <col min="65" max="65" width="3.421875" style="0" bestFit="1" customWidth="1"/>
    <col min="66" max="66" width="6.00390625" style="0" bestFit="1" customWidth="1"/>
    <col min="67" max="67" width="5.421875" style="0" bestFit="1" customWidth="1"/>
    <col min="68" max="68" width="3.421875" style="0" bestFit="1" customWidth="1"/>
    <col min="69" max="69" width="6.00390625" style="0" bestFit="1" customWidth="1"/>
    <col min="80" max="80" width="2.57421875" style="0" customWidth="1"/>
    <col min="81" max="81" width="2.8515625" style="0" customWidth="1"/>
    <col min="82" max="82" width="2.140625" style="0" customWidth="1"/>
    <col min="93" max="93" width="2.57421875" style="0" customWidth="1"/>
    <col min="94" max="94" width="2.140625" style="0" customWidth="1"/>
    <col min="95" max="95" width="2.8515625" style="0" customWidth="1"/>
    <col min="109" max="109" width="10.28125" style="0" bestFit="1" customWidth="1"/>
    <col min="110" max="110" width="27.421875" style="0" bestFit="1" customWidth="1"/>
    <col min="115" max="115" width="12.8515625" style="0" bestFit="1" customWidth="1"/>
    <col min="116" max="116" width="11.140625" style="0" bestFit="1" customWidth="1"/>
    <col min="122" max="122" width="5.421875" style="0" bestFit="1" customWidth="1"/>
    <col min="123" max="123" width="3.421875" style="0" bestFit="1" customWidth="1"/>
    <col min="124" max="124" width="6.00390625" style="0" bestFit="1" customWidth="1"/>
    <col min="125" max="125" width="5.421875" style="0" bestFit="1" customWidth="1"/>
    <col min="126" max="126" width="3.421875" style="0" bestFit="1" customWidth="1"/>
    <col min="127" max="127" width="6.00390625" style="0" bestFit="1" customWidth="1"/>
    <col min="128" max="128" width="5.421875" style="0" bestFit="1" customWidth="1"/>
    <col min="129" max="129" width="3.421875" style="0" bestFit="1" customWidth="1"/>
    <col min="130" max="130" width="6.00390625" style="0" bestFit="1" customWidth="1"/>
    <col min="131" max="131" width="5.421875" style="0" bestFit="1" customWidth="1"/>
    <col min="132" max="132" width="3.421875" style="0" bestFit="1" customWidth="1"/>
    <col min="133" max="133" width="6.00390625" style="0" bestFit="1" customWidth="1"/>
    <col min="134" max="134" width="5.421875" style="0" bestFit="1" customWidth="1"/>
    <col min="135" max="135" width="3.421875" style="0" bestFit="1" customWidth="1"/>
    <col min="136" max="136" width="6.00390625" style="0" bestFit="1" customWidth="1"/>
    <col min="137" max="137" width="5.421875" style="0" bestFit="1" customWidth="1"/>
    <col min="138" max="138" width="3.421875" style="0" bestFit="1" customWidth="1"/>
    <col min="139" max="139" width="6.00390625" style="0" bestFit="1" customWidth="1"/>
    <col min="151" max="151" width="20.00390625" style="0" bestFit="1" customWidth="1"/>
    <col min="152" max="152" width="3.421875" style="209" bestFit="1" customWidth="1"/>
    <col min="163" max="163" width="4.421875" style="0" customWidth="1"/>
    <col min="166" max="166" width="25.28125" style="0" bestFit="1" customWidth="1"/>
    <col min="175" max="175" width="23.28125" style="0" bestFit="1" customWidth="1"/>
  </cols>
  <sheetData>
    <row r="1" spans="3:176" ht="12.75" customHeight="1">
      <c r="C1" s="261" t="s">
        <v>81</v>
      </c>
      <c r="D1" s="95" t="s">
        <v>28</v>
      </c>
      <c r="E1" s="16" t="s">
        <v>12</v>
      </c>
      <c r="F1" s="17" t="s">
        <v>29</v>
      </c>
      <c r="G1" s="17" t="s">
        <v>3755</v>
      </c>
      <c r="H1" s="18"/>
      <c r="I1" s="18"/>
      <c r="J1" s="18"/>
      <c r="K1" s="18"/>
      <c r="L1" s="18"/>
      <c r="N1" s="266" t="s">
        <v>3578</v>
      </c>
      <c r="O1" s="15" t="s">
        <v>28</v>
      </c>
      <c r="P1" s="24" t="s">
        <v>12</v>
      </c>
      <c r="Q1" s="25" t="s">
        <v>29</v>
      </c>
      <c r="R1" s="25" t="s">
        <v>3755</v>
      </c>
      <c r="S1" s="26"/>
      <c r="T1" s="26"/>
      <c r="U1" s="26"/>
      <c r="V1" s="26"/>
      <c r="W1" s="264" t="s">
        <v>3579</v>
      </c>
      <c r="X1" s="63" t="s">
        <v>28</v>
      </c>
      <c r="Y1" s="64" t="s">
        <v>12</v>
      </c>
      <c r="Z1" s="65" t="s">
        <v>29</v>
      </c>
      <c r="AA1" s="65" t="s">
        <v>3755</v>
      </c>
      <c r="AB1" s="66"/>
      <c r="AC1" s="66"/>
      <c r="AD1" s="66"/>
      <c r="AE1" s="66"/>
      <c r="AG1" s="48" t="s">
        <v>841</v>
      </c>
      <c r="AH1" s="47" t="s">
        <v>842</v>
      </c>
      <c r="AK1" s="268" t="s">
        <v>3745</v>
      </c>
      <c r="AL1" s="268"/>
      <c r="AM1" s="268"/>
      <c r="AN1" s="269" t="s">
        <v>3746</v>
      </c>
      <c r="AO1" s="269"/>
      <c r="AP1" s="269"/>
      <c r="AQ1" s="298" t="s">
        <v>3746</v>
      </c>
      <c r="AR1" s="298"/>
      <c r="AS1" s="298"/>
      <c r="AT1" s="296" t="s">
        <v>3750</v>
      </c>
      <c r="AU1" s="296"/>
      <c r="AV1" s="296"/>
      <c r="AW1" s="297" t="s">
        <v>3750</v>
      </c>
      <c r="AX1" s="297"/>
      <c r="AY1" s="297"/>
      <c r="AZ1" s="257" t="s">
        <v>3752</v>
      </c>
      <c r="BA1" s="257"/>
      <c r="BB1" s="257"/>
      <c r="BC1" s="258" t="s">
        <v>3752</v>
      </c>
      <c r="BD1" s="258"/>
      <c r="BE1" s="258"/>
      <c r="BF1" s="259" t="s">
        <v>3751</v>
      </c>
      <c r="BG1" s="259"/>
      <c r="BH1" s="259"/>
      <c r="BI1" s="260" t="s">
        <v>3751</v>
      </c>
      <c r="BJ1" s="260"/>
      <c r="BK1" s="260"/>
      <c r="BL1" s="242" t="s">
        <v>3754</v>
      </c>
      <c r="BM1" s="242"/>
      <c r="BN1" s="242"/>
      <c r="BO1" s="243" t="s">
        <v>3754</v>
      </c>
      <c r="BP1" s="243"/>
      <c r="BQ1" s="243"/>
      <c r="CW1" s="276" t="s">
        <v>81</v>
      </c>
      <c r="CX1" s="164" t="s">
        <v>28</v>
      </c>
      <c r="CY1" s="165" t="s">
        <v>12</v>
      </c>
      <c r="CZ1" s="166" t="s">
        <v>29</v>
      </c>
      <c r="DA1" s="166" t="s">
        <v>3755</v>
      </c>
      <c r="DB1" s="167"/>
      <c r="DC1" s="167"/>
      <c r="DD1" s="167"/>
      <c r="DE1" s="167"/>
      <c r="DF1" s="167"/>
      <c r="DG1" s="34"/>
      <c r="DQ1" s="256" t="s">
        <v>3884</v>
      </c>
      <c r="DR1" s="257" t="s">
        <v>3847</v>
      </c>
      <c r="DS1" s="257"/>
      <c r="DT1" s="257"/>
      <c r="DU1" s="258" t="s">
        <v>3848</v>
      </c>
      <c r="DV1" s="258"/>
      <c r="DW1" s="258"/>
      <c r="DX1" s="259" t="s">
        <v>3849</v>
      </c>
      <c r="DY1" s="259"/>
      <c r="DZ1" s="259"/>
      <c r="EA1" s="260" t="s">
        <v>3751</v>
      </c>
      <c r="EB1" s="260"/>
      <c r="EC1" s="260"/>
      <c r="ED1" s="242" t="s">
        <v>3850</v>
      </c>
      <c r="EE1" s="242"/>
      <c r="EF1" s="242"/>
      <c r="EG1" s="243" t="s">
        <v>3851</v>
      </c>
      <c r="EH1" s="243"/>
      <c r="EI1" s="243"/>
      <c r="EL1" s="261" t="s">
        <v>3856</v>
      </c>
      <c r="EM1" s="198" t="s">
        <v>28</v>
      </c>
      <c r="EN1" s="16" t="s">
        <v>12</v>
      </c>
      <c r="EO1" s="17" t="s">
        <v>29</v>
      </c>
      <c r="EP1" s="17" t="s">
        <v>3755</v>
      </c>
      <c r="EQ1" s="18"/>
      <c r="ER1" s="18"/>
      <c r="ES1" s="18"/>
      <c r="ET1" s="17" t="s">
        <v>3860</v>
      </c>
      <c r="EU1" s="128" t="s">
        <v>3872</v>
      </c>
      <c r="EV1" s="207">
        <v>1</v>
      </c>
      <c r="FB1" s="264" t="s">
        <v>3891</v>
      </c>
      <c r="FC1" s="63" t="s">
        <v>28</v>
      </c>
      <c r="FD1" s="64" t="s">
        <v>12</v>
      </c>
      <c r="FE1" s="65" t="s">
        <v>29</v>
      </c>
      <c r="FF1" s="65" t="s">
        <v>3755</v>
      </c>
      <c r="FG1" s="66"/>
      <c r="FH1" s="66"/>
      <c r="FI1" s="66"/>
      <c r="FJ1" s="66"/>
      <c r="FL1" s="266" t="s">
        <v>3911</v>
      </c>
      <c r="FM1" s="220" t="s">
        <v>28</v>
      </c>
      <c r="FN1" s="24" t="s">
        <v>12</v>
      </c>
      <c r="FO1" s="25" t="s">
        <v>29</v>
      </c>
      <c r="FP1" s="25" t="s">
        <v>3755</v>
      </c>
      <c r="FQ1" s="26"/>
      <c r="FR1" s="26"/>
      <c r="FS1" s="26"/>
      <c r="FT1" s="26"/>
    </row>
    <row r="2" spans="1:176" ht="13.5" customHeight="1" thickBot="1">
      <c r="A2" t="s">
        <v>19</v>
      </c>
      <c r="B2" t="s">
        <v>20</v>
      </c>
      <c r="C2" s="261"/>
      <c r="D2" s="96">
        <v>1</v>
      </c>
      <c r="E2" s="16" t="s">
        <v>15</v>
      </c>
      <c r="F2" s="19" t="s">
        <v>30</v>
      </c>
      <c r="G2" s="20">
        <v>1</v>
      </c>
      <c r="H2" s="18"/>
      <c r="I2" s="18"/>
      <c r="J2" s="18"/>
      <c r="K2" s="18"/>
      <c r="L2" s="18"/>
      <c r="N2" s="267"/>
      <c r="O2" s="94">
        <v>1</v>
      </c>
      <c r="P2" s="24" t="s">
        <v>3594</v>
      </c>
      <c r="Q2" s="27" t="s">
        <v>30</v>
      </c>
      <c r="R2" s="28">
        <v>1</v>
      </c>
      <c r="S2" s="26"/>
      <c r="T2" s="26"/>
      <c r="U2" s="26"/>
      <c r="V2" s="26"/>
      <c r="W2" s="265"/>
      <c r="X2" s="67">
        <v>1</v>
      </c>
      <c r="Y2" s="64" t="s">
        <v>3580</v>
      </c>
      <c r="Z2" s="68" t="s">
        <v>30</v>
      </c>
      <c r="AA2" s="69">
        <v>1</v>
      </c>
      <c r="AB2" s="66"/>
      <c r="AC2" s="66"/>
      <c r="AD2" s="66"/>
      <c r="AE2" s="66"/>
      <c r="AG2" s="49" t="s">
        <v>113</v>
      </c>
      <c r="AH2" s="47" t="s">
        <v>3595</v>
      </c>
      <c r="AK2" s="268"/>
      <c r="AL2" s="268"/>
      <c r="AM2" s="268"/>
      <c r="AN2" s="269"/>
      <c r="AO2" s="269"/>
      <c r="AP2" s="269"/>
      <c r="AQ2" s="298"/>
      <c r="AR2" s="298"/>
      <c r="AS2" s="298"/>
      <c r="AT2" s="296"/>
      <c r="AU2" s="296"/>
      <c r="AV2" s="296"/>
      <c r="AW2" s="297"/>
      <c r="AX2" s="297"/>
      <c r="AY2" s="297"/>
      <c r="AZ2" s="257"/>
      <c r="BA2" s="257"/>
      <c r="BB2" s="257"/>
      <c r="BC2" s="258"/>
      <c r="BD2" s="258"/>
      <c r="BE2" s="258"/>
      <c r="BF2" s="259"/>
      <c r="BG2" s="259"/>
      <c r="BH2" s="259"/>
      <c r="BI2" s="260"/>
      <c r="BJ2" s="260"/>
      <c r="BK2" s="260"/>
      <c r="BL2" s="242"/>
      <c r="BM2" s="242"/>
      <c r="BN2" s="242"/>
      <c r="BO2" s="243"/>
      <c r="BP2" s="243"/>
      <c r="BQ2" s="243"/>
      <c r="CW2" s="276"/>
      <c r="CX2" s="168">
        <v>1</v>
      </c>
      <c r="CY2" s="165" t="s">
        <v>15</v>
      </c>
      <c r="CZ2" s="169" t="s">
        <v>30</v>
      </c>
      <c r="DA2" s="170">
        <v>1</v>
      </c>
      <c r="DB2" s="167"/>
      <c r="DC2" s="167"/>
      <c r="DD2" s="167"/>
      <c r="DE2" s="167"/>
      <c r="DF2" s="167"/>
      <c r="DG2" s="34"/>
      <c r="DK2" t="s">
        <v>19</v>
      </c>
      <c r="DL2" t="s">
        <v>20</v>
      </c>
      <c r="DQ2" s="256"/>
      <c r="DR2" s="257"/>
      <c r="DS2" s="257"/>
      <c r="DT2" s="257"/>
      <c r="DU2" s="258"/>
      <c r="DV2" s="258"/>
      <c r="DW2" s="258"/>
      <c r="DX2" s="259"/>
      <c r="DY2" s="259"/>
      <c r="DZ2" s="259"/>
      <c r="EA2" s="260"/>
      <c r="EB2" s="260"/>
      <c r="EC2" s="260"/>
      <c r="ED2" s="242"/>
      <c r="EE2" s="242"/>
      <c r="EF2" s="242"/>
      <c r="EG2" s="243"/>
      <c r="EH2" s="243"/>
      <c r="EI2" s="243"/>
      <c r="EL2" s="261"/>
      <c r="EM2" s="199">
        <v>8</v>
      </c>
      <c r="EN2" s="16" t="s">
        <v>3857</v>
      </c>
      <c r="EO2" s="19" t="s">
        <v>30</v>
      </c>
      <c r="EP2" s="20">
        <v>1</v>
      </c>
      <c r="EQ2" s="18"/>
      <c r="ER2" s="18"/>
      <c r="ES2" s="18"/>
      <c r="ET2" s="17" t="s">
        <v>3861</v>
      </c>
      <c r="EU2" s="128" t="s">
        <v>3873</v>
      </c>
      <c r="EV2" s="207">
        <v>2</v>
      </c>
      <c r="FB2" s="265"/>
      <c r="FC2" s="67">
        <v>1</v>
      </c>
      <c r="FD2" s="64" t="s">
        <v>3580</v>
      </c>
      <c r="FE2" s="68" t="s">
        <v>30</v>
      </c>
      <c r="FF2" s="69" t="s">
        <v>3696</v>
      </c>
      <c r="FG2" s="66"/>
      <c r="FH2" s="66"/>
      <c r="FI2" s="66"/>
      <c r="FJ2" s="66"/>
      <c r="FL2" s="267"/>
      <c r="FM2" s="219">
        <v>1</v>
      </c>
      <c r="FN2" s="24" t="s">
        <v>3594</v>
      </c>
      <c r="FO2" s="27" t="s">
        <v>30</v>
      </c>
      <c r="FP2" s="28" t="s">
        <v>3696</v>
      </c>
      <c r="FQ2" s="26"/>
      <c r="FR2" s="26"/>
      <c r="FS2" s="26"/>
      <c r="FT2" s="26"/>
    </row>
    <row r="3" spans="1:177" ht="12.75">
      <c r="A3" s="6"/>
      <c r="B3" s="1"/>
      <c r="C3" s="261"/>
      <c r="D3" s="96">
        <v>2</v>
      </c>
      <c r="E3" s="16" t="s">
        <v>15</v>
      </c>
      <c r="F3" s="19" t="s">
        <v>31</v>
      </c>
      <c r="G3" s="20">
        <v>1</v>
      </c>
      <c r="H3" s="18"/>
      <c r="I3" s="18"/>
      <c r="J3" s="18"/>
      <c r="K3" s="21" t="s">
        <v>42</v>
      </c>
      <c r="L3" s="22" t="s">
        <v>3756</v>
      </c>
      <c r="M3" s="14">
        <v>1</v>
      </c>
      <c r="N3" s="267"/>
      <c r="O3" s="94">
        <v>2</v>
      </c>
      <c r="P3" s="24" t="s">
        <v>3594</v>
      </c>
      <c r="Q3" s="27" t="s">
        <v>31</v>
      </c>
      <c r="R3" s="28">
        <v>1</v>
      </c>
      <c r="S3" s="26"/>
      <c r="T3" s="29" t="s">
        <v>3596</v>
      </c>
      <c r="U3" s="30" t="s">
        <v>3811</v>
      </c>
      <c r="V3" s="26"/>
      <c r="W3" s="265"/>
      <c r="X3" s="67">
        <v>2</v>
      </c>
      <c r="Y3" s="64" t="s">
        <v>3580</v>
      </c>
      <c r="Z3" s="68" t="s">
        <v>31</v>
      </c>
      <c r="AA3" s="69">
        <v>1</v>
      </c>
      <c r="AB3" s="66"/>
      <c r="AC3" s="70" t="s">
        <v>77</v>
      </c>
      <c r="AD3" s="71" t="s">
        <v>3812</v>
      </c>
      <c r="AE3" s="66"/>
      <c r="AG3" s="49" t="s">
        <v>114</v>
      </c>
      <c r="AH3" s="47" t="s">
        <v>3595</v>
      </c>
      <c r="AK3" s="270" t="s">
        <v>0</v>
      </c>
      <c r="AL3" s="271"/>
      <c r="AM3" s="271"/>
      <c r="AN3" s="272" t="s">
        <v>14</v>
      </c>
      <c r="AO3" s="273"/>
      <c r="AP3" s="273"/>
      <c r="AQ3" s="299" t="s">
        <v>17</v>
      </c>
      <c r="AR3" s="300"/>
      <c r="AS3" s="300"/>
      <c r="AT3" s="289" t="s">
        <v>14</v>
      </c>
      <c r="AU3" s="290"/>
      <c r="AV3" s="290"/>
      <c r="AW3" s="301" t="s">
        <v>14</v>
      </c>
      <c r="AX3" s="302"/>
      <c r="AY3" s="302"/>
      <c r="AZ3" s="245" t="s">
        <v>14</v>
      </c>
      <c r="BA3" s="245"/>
      <c r="BB3" s="245"/>
      <c r="BC3" s="246" t="s">
        <v>17</v>
      </c>
      <c r="BD3" s="247"/>
      <c r="BE3" s="247"/>
      <c r="BF3" s="248" t="s">
        <v>14</v>
      </c>
      <c r="BG3" s="249"/>
      <c r="BH3" s="249"/>
      <c r="BI3" s="250" t="s">
        <v>17</v>
      </c>
      <c r="BJ3" s="251"/>
      <c r="BK3" s="251"/>
      <c r="BL3" s="252" t="s">
        <v>14</v>
      </c>
      <c r="BM3" s="253"/>
      <c r="BN3" s="253"/>
      <c r="BO3" s="254" t="s">
        <v>17</v>
      </c>
      <c r="BP3" s="255"/>
      <c r="BQ3" s="255"/>
      <c r="CW3" s="276"/>
      <c r="CX3" s="168">
        <v>2</v>
      </c>
      <c r="CY3" s="165" t="s">
        <v>15</v>
      </c>
      <c r="CZ3" s="169" t="s">
        <v>31</v>
      </c>
      <c r="DA3" s="170">
        <v>1</v>
      </c>
      <c r="DB3" s="167"/>
      <c r="DC3" s="167"/>
      <c r="DD3" s="167"/>
      <c r="DE3" s="171" t="s">
        <v>42</v>
      </c>
      <c r="DF3" s="172" t="s">
        <v>3756</v>
      </c>
      <c r="DG3" s="14">
        <v>1</v>
      </c>
      <c r="DK3" s="6"/>
      <c r="DL3" s="1"/>
      <c r="DQ3" s="256"/>
      <c r="DR3" s="245" t="s">
        <v>14</v>
      </c>
      <c r="DS3" s="245"/>
      <c r="DT3" s="245"/>
      <c r="DU3" s="246" t="s">
        <v>14</v>
      </c>
      <c r="DV3" s="247"/>
      <c r="DW3" s="247"/>
      <c r="DX3" s="248" t="s">
        <v>14</v>
      </c>
      <c r="DY3" s="249"/>
      <c r="DZ3" s="249"/>
      <c r="EA3" s="250" t="s">
        <v>14</v>
      </c>
      <c r="EB3" s="251"/>
      <c r="EC3" s="251"/>
      <c r="ED3" s="252" t="s">
        <v>14</v>
      </c>
      <c r="EE3" s="253"/>
      <c r="EF3" s="253"/>
      <c r="EG3" s="254" t="s">
        <v>14</v>
      </c>
      <c r="EH3" s="255"/>
      <c r="EI3" s="255"/>
      <c r="EL3" s="261"/>
      <c r="EM3" s="199">
        <v>9</v>
      </c>
      <c r="EN3" s="16" t="s">
        <v>3857</v>
      </c>
      <c r="EO3" s="19" t="s">
        <v>31</v>
      </c>
      <c r="EP3" s="20">
        <v>1</v>
      </c>
      <c r="EQ3" s="18"/>
      <c r="ER3" s="18"/>
      <c r="ES3" s="18"/>
      <c r="ET3" s="17" t="s">
        <v>3862</v>
      </c>
      <c r="EU3" s="128" t="s">
        <v>3874</v>
      </c>
      <c r="EV3" s="208">
        <v>3</v>
      </c>
      <c r="FB3" s="265"/>
      <c r="FC3" s="67">
        <v>2</v>
      </c>
      <c r="FD3" s="64" t="s">
        <v>3580</v>
      </c>
      <c r="FE3" s="68" t="s">
        <v>31</v>
      </c>
      <c r="FF3" s="69" t="s">
        <v>3696</v>
      </c>
      <c r="FG3" s="66"/>
      <c r="FH3" s="70" t="s">
        <v>3892</v>
      </c>
      <c r="FI3" s="71" t="s">
        <v>3896</v>
      </c>
      <c r="FJ3" s="66"/>
      <c r="FK3">
        <v>1</v>
      </c>
      <c r="FL3" s="267"/>
      <c r="FM3" s="219">
        <v>2</v>
      </c>
      <c r="FN3" s="24" t="s">
        <v>3594</v>
      </c>
      <c r="FO3" s="27" t="s">
        <v>31</v>
      </c>
      <c r="FP3" s="28" t="s">
        <v>3696</v>
      </c>
      <c r="FQ3" s="26"/>
      <c r="FR3" s="29" t="s">
        <v>3596</v>
      </c>
      <c r="FS3" s="30" t="s">
        <v>3917</v>
      </c>
      <c r="FT3" s="26"/>
      <c r="FU3">
        <v>1</v>
      </c>
    </row>
    <row r="4" spans="1:177" ht="12.75">
      <c r="A4" s="7" t="s">
        <v>3747</v>
      </c>
      <c r="B4" s="2" t="s">
        <v>3</v>
      </c>
      <c r="C4" s="261"/>
      <c r="D4" s="96">
        <v>3</v>
      </c>
      <c r="E4" s="16" t="s">
        <v>15</v>
      </c>
      <c r="F4" s="19" t="s">
        <v>32</v>
      </c>
      <c r="G4" s="20">
        <v>1</v>
      </c>
      <c r="H4" s="18"/>
      <c r="I4" s="18"/>
      <c r="J4" s="18"/>
      <c r="K4" s="21" t="s">
        <v>43</v>
      </c>
      <c r="L4" s="22" t="s">
        <v>3757</v>
      </c>
      <c r="M4" s="14">
        <v>2</v>
      </c>
      <c r="N4" s="267"/>
      <c r="O4" s="94">
        <v>3</v>
      </c>
      <c r="P4" s="24" t="s">
        <v>3594</v>
      </c>
      <c r="Q4" s="27" t="s">
        <v>32</v>
      </c>
      <c r="R4" s="28">
        <v>1</v>
      </c>
      <c r="S4" s="26"/>
      <c r="T4" s="25" t="s">
        <v>3597</v>
      </c>
      <c r="U4" s="30" t="s">
        <v>3813</v>
      </c>
      <c r="V4" s="26"/>
      <c r="W4" s="265"/>
      <c r="X4" s="67">
        <v>3</v>
      </c>
      <c r="Y4" s="64" t="s">
        <v>3580</v>
      </c>
      <c r="Z4" s="68" t="s">
        <v>32</v>
      </c>
      <c r="AA4" s="69">
        <v>1</v>
      </c>
      <c r="AB4" s="66"/>
      <c r="AC4" s="70" t="s">
        <v>78</v>
      </c>
      <c r="AD4" s="71" t="s">
        <v>3814</v>
      </c>
      <c r="AE4" s="66"/>
      <c r="AG4" s="49" t="s">
        <v>115</v>
      </c>
      <c r="AH4" s="47" t="s">
        <v>3595</v>
      </c>
      <c r="AK4" s="36">
        <v>0</v>
      </c>
      <c r="AL4" s="36">
        <v>18</v>
      </c>
      <c r="AM4" s="36" t="str">
        <f>CONCATENATE("- "&amp;AL4)</f>
        <v>- 18</v>
      </c>
      <c r="AN4" s="100">
        <v>0</v>
      </c>
      <c r="AO4" s="100">
        <v>21</v>
      </c>
      <c r="AP4" s="100" t="str">
        <f>CONCATENATE("- "&amp;AO4)</f>
        <v>- 21</v>
      </c>
      <c r="AQ4" s="101">
        <v>0</v>
      </c>
      <c r="AR4" s="101">
        <v>20</v>
      </c>
      <c r="AS4" s="101" t="str">
        <f>CONCATENATE("- "&amp;AR4)</f>
        <v>- 20</v>
      </c>
      <c r="AT4" s="37">
        <v>0</v>
      </c>
      <c r="AU4" s="37">
        <v>24</v>
      </c>
      <c r="AV4" s="37" t="str">
        <f>CONCATENATE("- "&amp;AU4)</f>
        <v>- 24</v>
      </c>
      <c r="AW4" s="102">
        <v>0</v>
      </c>
      <c r="AX4" s="102">
        <v>22</v>
      </c>
      <c r="AY4" s="102" t="str">
        <f>CONCATENATE("- "&amp;AX4)</f>
        <v>- 22</v>
      </c>
      <c r="AZ4" s="39">
        <v>0</v>
      </c>
      <c r="BA4" s="39">
        <v>37</v>
      </c>
      <c r="BB4" s="39" t="str">
        <f>CONCATENATE("- "&amp;BA4)</f>
        <v>- 37</v>
      </c>
      <c r="BC4" s="103">
        <v>0</v>
      </c>
      <c r="BD4" s="103">
        <v>36</v>
      </c>
      <c r="BE4" s="103" t="str">
        <f>CONCATENATE("- "&amp;BD4)</f>
        <v>- 36</v>
      </c>
      <c r="BF4" s="104">
        <v>0</v>
      </c>
      <c r="BG4" s="40">
        <v>46</v>
      </c>
      <c r="BH4" s="40" t="str">
        <f>CONCATENATE("- "&amp;BG4)</f>
        <v>- 46</v>
      </c>
      <c r="BI4" s="105">
        <v>0</v>
      </c>
      <c r="BJ4" s="105">
        <v>40</v>
      </c>
      <c r="BK4" s="105" t="str">
        <f>CONCATENATE("- "&amp;BJ4)</f>
        <v>- 40</v>
      </c>
      <c r="BL4" s="106">
        <v>0</v>
      </c>
      <c r="BM4" s="106">
        <v>56</v>
      </c>
      <c r="BN4" s="106" t="str">
        <f>CONCATENATE("- "&amp;BM4)</f>
        <v>- 56</v>
      </c>
      <c r="BO4" s="38">
        <v>0</v>
      </c>
      <c r="BP4" s="38">
        <v>49</v>
      </c>
      <c r="BQ4" s="38" t="str">
        <f>CONCATENATE("- "&amp;BP4)</f>
        <v>- 49</v>
      </c>
      <c r="CW4" s="276"/>
      <c r="CX4" s="168">
        <v>3</v>
      </c>
      <c r="CY4" s="165" t="s">
        <v>15</v>
      </c>
      <c r="CZ4" s="169" t="s">
        <v>32</v>
      </c>
      <c r="DA4" s="170">
        <v>1</v>
      </c>
      <c r="DB4" s="167"/>
      <c r="DC4" s="167"/>
      <c r="DD4" s="167"/>
      <c r="DE4" s="171" t="s">
        <v>43</v>
      </c>
      <c r="DF4" s="172" t="s">
        <v>3757</v>
      </c>
      <c r="DG4" s="14">
        <v>2</v>
      </c>
      <c r="DK4" s="303" t="s">
        <v>3845</v>
      </c>
      <c r="DL4" s="303"/>
      <c r="DM4" s="305" t="s">
        <v>3846</v>
      </c>
      <c r="DN4" s="306"/>
      <c r="DO4" s="306"/>
      <c r="DP4" s="306"/>
      <c r="DQ4" s="256"/>
      <c r="DR4" s="39">
        <v>0</v>
      </c>
      <c r="DS4" s="39">
        <v>21</v>
      </c>
      <c r="DT4" s="39" t="str">
        <f>CONCATENATE("- "&amp;DS4)</f>
        <v>- 21</v>
      </c>
      <c r="DU4" s="103">
        <v>0</v>
      </c>
      <c r="DV4" s="103">
        <v>24</v>
      </c>
      <c r="DW4" s="103" t="str">
        <f>CONCATENATE("- "&amp;DV4)</f>
        <v>- 24</v>
      </c>
      <c r="DX4" s="40">
        <v>0</v>
      </c>
      <c r="DY4" s="40">
        <v>34</v>
      </c>
      <c r="DZ4" s="40" t="str">
        <f>CONCATENATE("- "&amp;DY4)</f>
        <v>- 34</v>
      </c>
      <c r="EA4" s="105">
        <v>0</v>
      </c>
      <c r="EB4" s="105">
        <v>46</v>
      </c>
      <c r="EC4" s="105" t="str">
        <f>CONCATENATE("- "&amp;EB4)</f>
        <v>- 46</v>
      </c>
      <c r="ED4" s="106">
        <v>0</v>
      </c>
      <c r="EE4" s="106">
        <v>56</v>
      </c>
      <c r="EF4" s="106" t="str">
        <f>CONCATENATE("- "&amp;EE4)</f>
        <v>- 56</v>
      </c>
      <c r="EG4" s="38">
        <v>0</v>
      </c>
      <c r="EH4" s="38">
        <v>56</v>
      </c>
      <c r="EI4" s="38" t="str">
        <f>CONCATENATE("- "&amp;EH4)</f>
        <v>- 56</v>
      </c>
      <c r="EL4" s="261"/>
      <c r="EM4" s="199">
        <v>10</v>
      </c>
      <c r="EN4" s="16" t="s">
        <v>3858</v>
      </c>
      <c r="EO4" s="19" t="s">
        <v>32</v>
      </c>
      <c r="EP4" s="20">
        <v>1</v>
      </c>
      <c r="EQ4" s="18"/>
      <c r="ER4" s="18"/>
      <c r="ES4" s="18"/>
      <c r="ET4" s="17" t="s">
        <v>3863</v>
      </c>
      <c r="EU4" s="128" t="s">
        <v>3875</v>
      </c>
      <c r="EV4" s="208">
        <v>4</v>
      </c>
      <c r="FB4" s="265"/>
      <c r="FC4" s="67">
        <v>3</v>
      </c>
      <c r="FD4" s="64" t="s">
        <v>3580</v>
      </c>
      <c r="FE4" s="68" t="s">
        <v>32</v>
      </c>
      <c r="FF4" s="69" t="s">
        <v>3696</v>
      </c>
      <c r="FG4" s="66"/>
      <c r="FH4" s="70" t="s">
        <v>3893</v>
      </c>
      <c r="FI4" s="71" t="s">
        <v>3896</v>
      </c>
      <c r="FJ4" s="66"/>
      <c r="FK4">
        <v>2</v>
      </c>
      <c r="FL4" s="267"/>
      <c r="FM4" s="219">
        <v>3</v>
      </c>
      <c r="FN4" s="24" t="s">
        <v>3594</v>
      </c>
      <c r="FO4" s="27" t="s">
        <v>32</v>
      </c>
      <c r="FP4" s="28" t="s">
        <v>3696</v>
      </c>
      <c r="FQ4" s="26"/>
      <c r="FR4" s="25" t="s">
        <v>3597</v>
      </c>
      <c r="FS4" s="30" t="s">
        <v>3921</v>
      </c>
      <c r="FT4" s="26"/>
      <c r="FU4">
        <v>2</v>
      </c>
    </row>
    <row r="5" spans="1:177" ht="13.5" thickBot="1">
      <c r="A5" s="8"/>
      <c r="B5" s="3" t="s">
        <v>3598</v>
      </c>
      <c r="C5" s="261"/>
      <c r="D5" s="96">
        <v>4</v>
      </c>
      <c r="E5" s="16" t="s">
        <v>15</v>
      </c>
      <c r="F5" s="19" t="s">
        <v>33</v>
      </c>
      <c r="G5" s="20">
        <v>1</v>
      </c>
      <c r="H5" s="18"/>
      <c r="I5" s="18"/>
      <c r="J5" s="18"/>
      <c r="K5" s="21" t="s">
        <v>44</v>
      </c>
      <c r="L5" s="22" t="s">
        <v>3758</v>
      </c>
      <c r="M5" s="14">
        <v>3</v>
      </c>
      <c r="N5" s="267"/>
      <c r="O5" s="94">
        <v>4</v>
      </c>
      <c r="P5" s="24" t="s">
        <v>3594</v>
      </c>
      <c r="Q5" s="27" t="s">
        <v>33</v>
      </c>
      <c r="R5" s="28">
        <v>1</v>
      </c>
      <c r="S5" s="26"/>
      <c r="T5" s="25" t="s">
        <v>3599</v>
      </c>
      <c r="U5" s="30" t="s">
        <v>3815</v>
      </c>
      <c r="V5" s="26"/>
      <c r="W5" s="265"/>
      <c r="X5" s="67">
        <v>4</v>
      </c>
      <c r="Y5" s="64" t="s">
        <v>3580</v>
      </c>
      <c r="Z5" s="68" t="s">
        <v>33</v>
      </c>
      <c r="AA5" s="69">
        <v>1</v>
      </c>
      <c r="AB5" s="66"/>
      <c r="AC5" s="70" t="s">
        <v>79</v>
      </c>
      <c r="AD5" s="71" t="s">
        <v>3816</v>
      </c>
      <c r="AE5" s="66"/>
      <c r="AG5" s="49" t="s">
        <v>116</v>
      </c>
      <c r="AH5" s="47" t="s">
        <v>3595</v>
      </c>
      <c r="AK5" s="36">
        <v>18.1</v>
      </c>
      <c r="AL5" s="36">
        <v>20</v>
      </c>
      <c r="AM5" s="41" t="s">
        <v>3600</v>
      </c>
      <c r="AN5" s="100">
        <v>21.1</v>
      </c>
      <c r="AO5" s="100">
        <v>24</v>
      </c>
      <c r="AP5" s="107" t="s">
        <v>88</v>
      </c>
      <c r="AQ5" s="101">
        <v>20.1</v>
      </c>
      <c r="AR5" s="101">
        <v>22</v>
      </c>
      <c r="AS5" s="108" t="s">
        <v>3601</v>
      </c>
      <c r="AT5" s="37">
        <v>24.1</v>
      </c>
      <c r="AU5" s="37">
        <v>27</v>
      </c>
      <c r="AV5" s="42" t="s">
        <v>89</v>
      </c>
      <c r="AW5" s="102">
        <v>22.1</v>
      </c>
      <c r="AX5" s="102">
        <v>25</v>
      </c>
      <c r="AY5" s="109" t="s">
        <v>3602</v>
      </c>
      <c r="AZ5" s="39">
        <v>37.1</v>
      </c>
      <c r="BA5" s="39">
        <v>41</v>
      </c>
      <c r="BB5" s="44" t="s">
        <v>99</v>
      </c>
      <c r="BC5" s="103">
        <v>36.1</v>
      </c>
      <c r="BD5" s="103">
        <v>40</v>
      </c>
      <c r="BE5" s="110" t="s">
        <v>105</v>
      </c>
      <c r="BF5" s="104">
        <v>46.1</v>
      </c>
      <c r="BG5" s="40">
        <v>50</v>
      </c>
      <c r="BH5" s="45" t="s">
        <v>95</v>
      </c>
      <c r="BI5" s="105">
        <v>40.1</v>
      </c>
      <c r="BJ5" s="105">
        <v>44</v>
      </c>
      <c r="BK5" s="111" t="s">
        <v>106</v>
      </c>
      <c r="BL5" s="106">
        <v>56.1</v>
      </c>
      <c r="BM5" s="106">
        <v>62</v>
      </c>
      <c r="BN5" s="112" t="s">
        <v>3603</v>
      </c>
      <c r="BO5" s="38">
        <v>49.1</v>
      </c>
      <c r="BP5" s="38">
        <v>55</v>
      </c>
      <c r="BQ5" s="43" t="s">
        <v>3604</v>
      </c>
      <c r="BW5" s="157" t="s">
        <v>3695</v>
      </c>
      <c r="BX5" s="262" t="s">
        <v>3804</v>
      </c>
      <c r="BY5" s="262"/>
      <c r="CF5" s="34"/>
      <c r="CW5" s="276"/>
      <c r="CX5" s="168">
        <v>4</v>
      </c>
      <c r="CY5" s="165" t="s">
        <v>15</v>
      </c>
      <c r="CZ5" s="169" t="s">
        <v>33</v>
      </c>
      <c r="DA5" s="170">
        <v>1</v>
      </c>
      <c r="DB5" s="167"/>
      <c r="DC5" s="167"/>
      <c r="DD5" s="167"/>
      <c r="DE5" s="171" t="s">
        <v>44</v>
      </c>
      <c r="DF5" s="172" t="s">
        <v>3758</v>
      </c>
      <c r="DG5" s="14">
        <v>3</v>
      </c>
      <c r="DK5" s="304"/>
      <c r="DL5" s="304"/>
      <c r="DM5" s="306"/>
      <c r="DN5" s="306"/>
      <c r="DO5" s="306"/>
      <c r="DP5" s="306"/>
      <c r="DQ5" s="256"/>
      <c r="DR5" s="39">
        <v>21.1</v>
      </c>
      <c r="DS5" s="39">
        <v>24</v>
      </c>
      <c r="DT5" s="44" t="s">
        <v>88</v>
      </c>
      <c r="DU5" s="103">
        <v>24.1</v>
      </c>
      <c r="DV5" s="103">
        <v>27</v>
      </c>
      <c r="DW5" s="110" t="s">
        <v>89</v>
      </c>
      <c r="DX5" s="40">
        <v>34.1</v>
      </c>
      <c r="DY5" s="40">
        <v>37</v>
      </c>
      <c r="DZ5" s="45" t="s">
        <v>3637</v>
      </c>
      <c r="EA5" s="105">
        <v>46.1</v>
      </c>
      <c r="EB5" s="105">
        <v>50</v>
      </c>
      <c r="EC5" s="111" t="s">
        <v>95</v>
      </c>
      <c r="ED5" s="106">
        <v>56.1</v>
      </c>
      <c r="EE5" s="106">
        <v>62</v>
      </c>
      <c r="EF5" s="112" t="s">
        <v>3603</v>
      </c>
      <c r="EG5" s="38">
        <v>56.1</v>
      </c>
      <c r="EH5" s="38">
        <v>62</v>
      </c>
      <c r="EI5" s="43" t="s">
        <v>3603</v>
      </c>
      <c r="EL5" s="261"/>
      <c r="EM5" s="199">
        <v>11</v>
      </c>
      <c r="EN5" s="16" t="s">
        <v>3858</v>
      </c>
      <c r="EO5" s="19" t="s">
        <v>33</v>
      </c>
      <c r="EP5" s="20">
        <v>1</v>
      </c>
      <c r="EQ5" s="18"/>
      <c r="ER5" s="18"/>
      <c r="ES5" s="18"/>
      <c r="ET5" s="17" t="s">
        <v>3864</v>
      </c>
      <c r="EU5" s="128" t="s">
        <v>3876</v>
      </c>
      <c r="EV5" s="208">
        <v>5</v>
      </c>
      <c r="FB5" s="265"/>
      <c r="FC5" s="67">
        <v>4</v>
      </c>
      <c r="FD5" s="64" t="s">
        <v>3580</v>
      </c>
      <c r="FE5" s="68" t="s">
        <v>33</v>
      </c>
      <c r="FF5" s="69" t="s">
        <v>3696</v>
      </c>
      <c r="FG5" s="66"/>
      <c r="FH5" s="70" t="s">
        <v>3895</v>
      </c>
      <c r="FI5" s="71" t="s">
        <v>3897</v>
      </c>
      <c r="FJ5" s="66"/>
      <c r="FK5">
        <v>3</v>
      </c>
      <c r="FL5" s="267"/>
      <c r="FM5" s="219">
        <v>4</v>
      </c>
      <c r="FN5" s="24" t="s">
        <v>3594</v>
      </c>
      <c r="FO5" s="27" t="s">
        <v>33</v>
      </c>
      <c r="FP5" s="28" t="s">
        <v>3696</v>
      </c>
      <c r="FQ5" s="26"/>
      <c r="FR5" s="25" t="s">
        <v>3599</v>
      </c>
      <c r="FS5" s="30" t="s">
        <v>3917</v>
      </c>
      <c r="FT5" s="26"/>
      <c r="FU5">
        <v>3</v>
      </c>
    </row>
    <row r="6" spans="1:177" ht="12.75">
      <c r="A6" s="7"/>
      <c r="B6" s="2"/>
      <c r="C6" s="261"/>
      <c r="D6" s="96">
        <v>5</v>
      </c>
      <c r="E6" s="16" t="s">
        <v>15</v>
      </c>
      <c r="F6" s="19" t="s">
        <v>34</v>
      </c>
      <c r="G6" s="20">
        <v>1</v>
      </c>
      <c r="H6" s="18"/>
      <c r="I6" s="18"/>
      <c r="J6" s="18"/>
      <c r="K6" s="21" t="s">
        <v>45</v>
      </c>
      <c r="L6" s="22" t="s">
        <v>3759</v>
      </c>
      <c r="M6" s="14">
        <v>4</v>
      </c>
      <c r="N6" s="267"/>
      <c r="O6" s="94">
        <v>5</v>
      </c>
      <c r="P6" s="24" t="s">
        <v>3594</v>
      </c>
      <c r="Q6" s="27" t="s">
        <v>34</v>
      </c>
      <c r="R6" s="28">
        <v>1</v>
      </c>
      <c r="S6" s="26"/>
      <c r="T6" s="25" t="s">
        <v>3605</v>
      </c>
      <c r="U6" s="30" t="s">
        <v>3817</v>
      </c>
      <c r="V6" s="26"/>
      <c r="W6" s="265"/>
      <c r="X6" s="67">
        <v>5</v>
      </c>
      <c r="Y6" s="64" t="s">
        <v>3580</v>
      </c>
      <c r="Z6" s="68" t="s">
        <v>34</v>
      </c>
      <c r="AA6" s="69">
        <v>1</v>
      </c>
      <c r="AB6" s="66"/>
      <c r="AC6" s="70" t="s">
        <v>80</v>
      </c>
      <c r="AD6" s="71" t="s">
        <v>3818</v>
      </c>
      <c r="AE6" s="66"/>
      <c r="AG6" s="49" t="s">
        <v>117</v>
      </c>
      <c r="AH6" s="47" t="s">
        <v>3595</v>
      </c>
      <c r="AK6" s="36">
        <v>20.1</v>
      </c>
      <c r="AL6" s="36">
        <v>22</v>
      </c>
      <c r="AM6" s="41" t="s">
        <v>3601</v>
      </c>
      <c r="AN6" s="100">
        <v>24.1</v>
      </c>
      <c r="AO6" s="100">
        <v>27</v>
      </c>
      <c r="AP6" s="107" t="s">
        <v>89</v>
      </c>
      <c r="AQ6" s="101">
        <v>22.1</v>
      </c>
      <c r="AR6" s="101">
        <v>25</v>
      </c>
      <c r="AS6" s="108" t="s">
        <v>3602</v>
      </c>
      <c r="AT6" s="37">
        <v>27.1</v>
      </c>
      <c r="AU6" s="37">
        <v>30</v>
      </c>
      <c r="AV6" s="42" t="s">
        <v>90</v>
      </c>
      <c r="AW6" s="102">
        <v>25.1</v>
      </c>
      <c r="AX6" s="102">
        <v>28</v>
      </c>
      <c r="AY6" s="109" t="s">
        <v>3606</v>
      </c>
      <c r="AZ6" s="39">
        <v>41.1</v>
      </c>
      <c r="BA6" s="39">
        <v>45</v>
      </c>
      <c r="BB6" s="44" t="s">
        <v>100</v>
      </c>
      <c r="BC6" s="103">
        <v>40.1</v>
      </c>
      <c r="BD6" s="103">
        <v>44</v>
      </c>
      <c r="BE6" s="110" t="s">
        <v>106</v>
      </c>
      <c r="BF6" s="104">
        <v>50.1</v>
      </c>
      <c r="BG6" s="40">
        <v>55</v>
      </c>
      <c r="BH6" s="45" t="s">
        <v>96</v>
      </c>
      <c r="BI6" s="105">
        <v>44.1</v>
      </c>
      <c r="BJ6" s="105">
        <v>48</v>
      </c>
      <c r="BK6" s="111" t="s">
        <v>107</v>
      </c>
      <c r="BL6" s="106">
        <v>62.1</v>
      </c>
      <c r="BM6" s="106">
        <v>69</v>
      </c>
      <c r="BN6" s="112" t="s">
        <v>3607</v>
      </c>
      <c r="BO6" s="38">
        <v>55.1</v>
      </c>
      <c r="BP6" s="38">
        <v>62</v>
      </c>
      <c r="BQ6" s="43" t="s">
        <v>3608</v>
      </c>
      <c r="BW6" s="11"/>
      <c r="BX6" s="12"/>
      <c r="CF6" s="34"/>
      <c r="CJ6" s="263" t="s">
        <v>3697</v>
      </c>
      <c r="CK6" s="263"/>
      <c r="CL6" s="263"/>
      <c r="CS6" s="34"/>
      <c r="CW6" s="276"/>
      <c r="CX6" s="168">
        <v>5</v>
      </c>
      <c r="CY6" s="165" t="s">
        <v>15</v>
      </c>
      <c r="CZ6" s="169" t="s">
        <v>34</v>
      </c>
      <c r="DA6" s="170">
        <v>1</v>
      </c>
      <c r="DB6" s="167"/>
      <c r="DC6" s="167"/>
      <c r="DD6" s="167"/>
      <c r="DE6" s="171" t="s">
        <v>45</v>
      </c>
      <c r="DF6" s="172" t="s">
        <v>3759</v>
      </c>
      <c r="DG6" s="14">
        <v>4</v>
      </c>
      <c r="DK6" s="7"/>
      <c r="DL6" s="2"/>
      <c r="DQ6" s="256"/>
      <c r="DR6" s="39">
        <v>24.1</v>
      </c>
      <c r="DS6" s="39">
        <v>27</v>
      </c>
      <c r="DT6" s="44" t="s">
        <v>89</v>
      </c>
      <c r="DU6" s="103">
        <v>27.1</v>
      </c>
      <c r="DV6" s="103">
        <v>30</v>
      </c>
      <c r="DW6" s="110" t="s">
        <v>90</v>
      </c>
      <c r="DX6" s="40">
        <v>37.1</v>
      </c>
      <c r="DY6" s="40">
        <v>41</v>
      </c>
      <c r="DZ6" s="45" t="s">
        <v>99</v>
      </c>
      <c r="EA6" s="105">
        <v>50.1</v>
      </c>
      <c r="EB6" s="105">
        <v>55</v>
      </c>
      <c r="EC6" s="111" t="s">
        <v>96</v>
      </c>
      <c r="ED6" s="106">
        <v>62.1</v>
      </c>
      <c r="EE6" s="106">
        <v>69</v>
      </c>
      <c r="EF6" s="112" t="s">
        <v>3607</v>
      </c>
      <c r="EG6" s="38">
        <v>62.1</v>
      </c>
      <c r="EH6" s="38">
        <v>69</v>
      </c>
      <c r="EI6" s="43" t="s">
        <v>3607</v>
      </c>
      <c r="EL6" s="261"/>
      <c r="EM6" s="199">
        <v>12</v>
      </c>
      <c r="EN6" s="16" t="s">
        <v>3859</v>
      </c>
      <c r="EO6" s="19" t="s">
        <v>34</v>
      </c>
      <c r="EP6" s="20">
        <v>1</v>
      </c>
      <c r="EQ6" s="18"/>
      <c r="ER6" s="18"/>
      <c r="ES6" s="18"/>
      <c r="ET6" s="17" t="s">
        <v>3865</v>
      </c>
      <c r="EU6" s="128" t="s">
        <v>3877</v>
      </c>
      <c r="EV6" s="208">
        <v>6</v>
      </c>
      <c r="FB6" s="265"/>
      <c r="FC6" s="67">
        <v>5</v>
      </c>
      <c r="FD6" s="64" t="s">
        <v>3580</v>
      </c>
      <c r="FE6" s="68" t="s">
        <v>34</v>
      </c>
      <c r="FF6" s="69" t="s">
        <v>3696</v>
      </c>
      <c r="FG6" s="66"/>
      <c r="FH6" s="70" t="s">
        <v>3894</v>
      </c>
      <c r="FI6" s="71" t="s">
        <v>3897</v>
      </c>
      <c r="FJ6" s="66"/>
      <c r="FK6">
        <v>4</v>
      </c>
      <c r="FL6" s="267"/>
      <c r="FM6" s="219">
        <v>5</v>
      </c>
      <c r="FN6" s="24" t="s">
        <v>3594</v>
      </c>
      <c r="FO6" s="27" t="s">
        <v>34</v>
      </c>
      <c r="FP6" s="28" t="s">
        <v>3696</v>
      </c>
      <c r="FQ6" s="26"/>
      <c r="FR6" s="25" t="s">
        <v>3605</v>
      </c>
      <c r="FS6" s="30" t="s">
        <v>3921</v>
      </c>
      <c r="FT6" s="26"/>
      <c r="FU6">
        <v>4</v>
      </c>
    </row>
    <row r="7" spans="1:177" ht="24.75">
      <c r="A7" s="7" t="s">
        <v>3748</v>
      </c>
      <c r="B7" s="2" t="s">
        <v>4</v>
      </c>
      <c r="C7" s="261"/>
      <c r="D7" s="96">
        <v>6</v>
      </c>
      <c r="E7" s="16" t="s">
        <v>15</v>
      </c>
      <c r="F7" s="19" t="s">
        <v>35</v>
      </c>
      <c r="G7" s="20">
        <v>1</v>
      </c>
      <c r="H7" s="18"/>
      <c r="I7" s="18"/>
      <c r="J7" s="18"/>
      <c r="K7" s="21" t="s">
        <v>46</v>
      </c>
      <c r="L7" s="22" t="s">
        <v>3760</v>
      </c>
      <c r="M7" s="14">
        <v>5</v>
      </c>
      <c r="N7" s="267"/>
      <c r="O7" s="94">
        <v>6</v>
      </c>
      <c r="P7" s="24" t="s">
        <v>3594</v>
      </c>
      <c r="Q7" s="27" t="s">
        <v>35</v>
      </c>
      <c r="R7" s="28">
        <v>1</v>
      </c>
      <c r="S7" s="26"/>
      <c r="T7" s="29" t="s">
        <v>3609</v>
      </c>
      <c r="U7" s="30" t="s">
        <v>3819</v>
      </c>
      <c r="V7" s="26"/>
      <c r="W7" s="265"/>
      <c r="X7" s="67">
        <v>6</v>
      </c>
      <c r="Y7" s="64" t="s">
        <v>3580</v>
      </c>
      <c r="Z7" s="68" t="s">
        <v>35</v>
      </c>
      <c r="AA7" s="69">
        <v>1</v>
      </c>
      <c r="AB7" s="66"/>
      <c r="AC7" s="70" t="s">
        <v>3907</v>
      </c>
      <c r="AD7" s="71" t="s">
        <v>3812</v>
      </c>
      <c r="AE7" s="66"/>
      <c r="AG7" s="49" t="s">
        <v>118</v>
      </c>
      <c r="AH7" s="47" t="s">
        <v>3595</v>
      </c>
      <c r="AK7" s="36">
        <v>22.1</v>
      </c>
      <c r="AL7" s="36">
        <v>24</v>
      </c>
      <c r="AM7" s="41" t="s">
        <v>3610</v>
      </c>
      <c r="AN7" s="100">
        <v>27.1</v>
      </c>
      <c r="AO7" s="100">
        <v>30</v>
      </c>
      <c r="AP7" s="107" t="s">
        <v>90</v>
      </c>
      <c r="AQ7" s="101">
        <v>25.1</v>
      </c>
      <c r="AR7" s="101">
        <v>28</v>
      </c>
      <c r="AS7" s="108" t="s">
        <v>3606</v>
      </c>
      <c r="AT7" s="37">
        <v>30.1</v>
      </c>
      <c r="AU7" s="37">
        <v>34</v>
      </c>
      <c r="AV7" s="42" t="s">
        <v>91</v>
      </c>
      <c r="AW7" s="102">
        <v>28.1</v>
      </c>
      <c r="AX7" s="102">
        <v>32</v>
      </c>
      <c r="AY7" s="109" t="s">
        <v>3611</v>
      </c>
      <c r="AZ7" s="39">
        <v>45.1</v>
      </c>
      <c r="BA7" s="39">
        <v>50</v>
      </c>
      <c r="BB7" s="44" t="s">
        <v>101</v>
      </c>
      <c r="BC7" s="103">
        <v>44.1</v>
      </c>
      <c r="BD7" s="103">
        <v>48</v>
      </c>
      <c r="BE7" s="110" t="s">
        <v>107</v>
      </c>
      <c r="BF7" s="104">
        <v>55.1</v>
      </c>
      <c r="BG7" s="40">
        <v>60</v>
      </c>
      <c r="BH7" s="45" t="s">
        <v>97</v>
      </c>
      <c r="BI7" s="105">
        <v>48.1</v>
      </c>
      <c r="BJ7" s="105">
        <v>52</v>
      </c>
      <c r="BK7" s="111" t="s">
        <v>108</v>
      </c>
      <c r="BL7" s="106">
        <v>69.1</v>
      </c>
      <c r="BM7" s="106">
        <v>77</v>
      </c>
      <c r="BN7" s="112" t="s">
        <v>3612</v>
      </c>
      <c r="BO7" s="38">
        <v>62.1</v>
      </c>
      <c r="BP7" s="38">
        <v>70</v>
      </c>
      <c r="BQ7" s="43" t="s">
        <v>3613</v>
      </c>
      <c r="BW7" s="261" t="s">
        <v>81</v>
      </c>
      <c r="BX7" s="125" t="s">
        <v>28</v>
      </c>
      <c r="BY7" s="16" t="s">
        <v>12</v>
      </c>
      <c r="BZ7" s="17" t="s">
        <v>29</v>
      </c>
      <c r="CA7" s="17" t="s">
        <v>3755</v>
      </c>
      <c r="CB7" s="18"/>
      <c r="CC7" s="18"/>
      <c r="CD7" s="17"/>
      <c r="CE7" s="18"/>
      <c r="CF7" s="18"/>
      <c r="CJ7" s="261" t="s">
        <v>81</v>
      </c>
      <c r="CK7" s="125" t="s">
        <v>28</v>
      </c>
      <c r="CL7" s="16" t="s">
        <v>12</v>
      </c>
      <c r="CM7" s="17" t="s">
        <v>29</v>
      </c>
      <c r="CN7" s="17" t="s">
        <v>3755</v>
      </c>
      <c r="CO7" s="18"/>
      <c r="CP7" s="18"/>
      <c r="CQ7" s="17"/>
      <c r="CR7" s="18"/>
      <c r="CS7" s="18"/>
      <c r="CW7" s="276"/>
      <c r="CX7" s="168">
        <v>6</v>
      </c>
      <c r="CY7" s="165" t="s">
        <v>15</v>
      </c>
      <c r="CZ7" s="169" t="s">
        <v>35</v>
      </c>
      <c r="DA7" s="170">
        <v>1</v>
      </c>
      <c r="DB7" s="167"/>
      <c r="DC7" s="167"/>
      <c r="DD7" s="167"/>
      <c r="DE7" s="173" t="s">
        <v>3729</v>
      </c>
      <c r="DF7" s="174" t="s">
        <v>3762</v>
      </c>
      <c r="DG7" s="14">
        <v>5</v>
      </c>
      <c r="DK7" s="7" t="s">
        <v>3835</v>
      </c>
      <c r="DL7" s="2" t="s">
        <v>4</v>
      </c>
      <c r="DQ7" s="256"/>
      <c r="DR7" s="39">
        <v>27.1</v>
      </c>
      <c r="DS7" s="39">
        <v>30</v>
      </c>
      <c r="DT7" s="44" t="s">
        <v>90</v>
      </c>
      <c r="DU7" s="103">
        <v>30.1</v>
      </c>
      <c r="DV7" s="103">
        <v>34</v>
      </c>
      <c r="DW7" s="110" t="s">
        <v>91</v>
      </c>
      <c r="DX7" s="40">
        <v>41.1</v>
      </c>
      <c r="DY7" s="40">
        <v>45</v>
      </c>
      <c r="DZ7" s="45" t="s">
        <v>100</v>
      </c>
      <c r="EA7" s="105">
        <v>55.1</v>
      </c>
      <c r="EB7" s="105">
        <v>60</v>
      </c>
      <c r="EC7" s="111" t="s">
        <v>97</v>
      </c>
      <c r="ED7" s="106">
        <v>69.1</v>
      </c>
      <c r="EE7" s="106">
        <v>77</v>
      </c>
      <c r="EF7" s="112" t="s">
        <v>3612</v>
      </c>
      <c r="EG7" s="38">
        <v>69.1</v>
      </c>
      <c r="EH7" s="38">
        <v>77</v>
      </c>
      <c r="EI7" s="43" t="s">
        <v>3612</v>
      </c>
      <c r="EL7" s="261"/>
      <c r="EM7" s="199">
        <v>13</v>
      </c>
      <c r="EN7" s="16" t="s">
        <v>3859</v>
      </c>
      <c r="EO7" s="19" t="s">
        <v>35</v>
      </c>
      <c r="EP7" s="20">
        <v>1</v>
      </c>
      <c r="EQ7" s="18"/>
      <c r="ER7" s="18"/>
      <c r="ES7" s="18"/>
      <c r="ET7" s="127" t="s">
        <v>3866</v>
      </c>
      <c r="EU7" s="128" t="s">
        <v>3878</v>
      </c>
      <c r="EV7" s="208">
        <v>7</v>
      </c>
      <c r="FB7" s="265"/>
      <c r="FC7" s="67">
        <v>6</v>
      </c>
      <c r="FD7" s="64" t="s">
        <v>3580</v>
      </c>
      <c r="FE7" s="68" t="s">
        <v>35</v>
      </c>
      <c r="FF7" s="69" t="s">
        <v>3696</v>
      </c>
      <c r="FG7" s="66"/>
      <c r="FH7" s="70" t="s">
        <v>62</v>
      </c>
      <c r="FI7" s="71" t="s">
        <v>3898</v>
      </c>
      <c r="FJ7" s="66"/>
      <c r="FK7">
        <v>5</v>
      </c>
      <c r="FL7" s="267"/>
      <c r="FM7" s="219">
        <v>6</v>
      </c>
      <c r="FN7" s="24" t="s">
        <v>3594</v>
      </c>
      <c r="FO7" s="27" t="s">
        <v>35</v>
      </c>
      <c r="FP7" s="28" t="s">
        <v>3696</v>
      </c>
      <c r="FQ7" s="26"/>
      <c r="FR7" s="29" t="s">
        <v>3609</v>
      </c>
      <c r="FS7" s="30" t="s">
        <v>3919</v>
      </c>
      <c r="FT7" s="26"/>
      <c r="FU7">
        <v>5</v>
      </c>
    </row>
    <row r="8" spans="1:177" ht="13.5" thickBot="1">
      <c r="A8" s="9"/>
      <c r="B8" s="4" t="s">
        <v>3614</v>
      </c>
      <c r="C8" s="261"/>
      <c r="D8" s="96">
        <v>7</v>
      </c>
      <c r="E8" s="16" t="s">
        <v>15</v>
      </c>
      <c r="F8" s="19" t="s">
        <v>36</v>
      </c>
      <c r="G8" s="20">
        <v>1</v>
      </c>
      <c r="H8" s="18"/>
      <c r="I8" s="18"/>
      <c r="J8" s="18"/>
      <c r="K8" s="21" t="s">
        <v>47</v>
      </c>
      <c r="L8" s="22" t="s">
        <v>3763</v>
      </c>
      <c r="M8" s="14">
        <v>6</v>
      </c>
      <c r="N8" s="267"/>
      <c r="O8" s="94">
        <v>7</v>
      </c>
      <c r="P8" s="24" t="s">
        <v>3594</v>
      </c>
      <c r="Q8" s="27" t="s">
        <v>36</v>
      </c>
      <c r="R8" s="28">
        <v>1</v>
      </c>
      <c r="S8" s="26"/>
      <c r="T8" s="25" t="s">
        <v>3615</v>
      </c>
      <c r="U8" s="30" t="s">
        <v>3820</v>
      </c>
      <c r="V8" s="26"/>
      <c r="W8" s="265"/>
      <c r="X8" s="67">
        <v>7</v>
      </c>
      <c r="Y8" s="64" t="s">
        <v>3580</v>
      </c>
      <c r="Z8" s="68" t="s">
        <v>36</v>
      </c>
      <c r="AA8" s="69">
        <v>1</v>
      </c>
      <c r="AB8" s="66"/>
      <c r="AC8" s="70" t="s">
        <v>3908</v>
      </c>
      <c r="AD8" s="71" t="s">
        <v>3814</v>
      </c>
      <c r="AE8" s="66"/>
      <c r="AG8" s="49" t="s">
        <v>119</v>
      </c>
      <c r="AH8" s="47" t="s">
        <v>3595</v>
      </c>
      <c r="AK8" s="36">
        <v>24.1</v>
      </c>
      <c r="AL8" s="36">
        <v>26</v>
      </c>
      <c r="AM8" s="41" t="s">
        <v>3616</v>
      </c>
      <c r="AN8" s="100">
        <v>30.1</v>
      </c>
      <c r="AO8" s="100">
        <v>34</v>
      </c>
      <c r="AP8" s="107" t="s">
        <v>91</v>
      </c>
      <c r="AQ8" s="101">
        <v>28.1</v>
      </c>
      <c r="AR8" s="101">
        <v>32</v>
      </c>
      <c r="AS8" s="108" t="s">
        <v>3611</v>
      </c>
      <c r="AT8" s="37">
        <v>34.1</v>
      </c>
      <c r="AU8" s="37">
        <v>38</v>
      </c>
      <c r="AV8" s="42" t="s">
        <v>92</v>
      </c>
      <c r="AW8" s="102">
        <v>32.1</v>
      </c>
      <c r="AX8" s="102">
        <v>36</v>
      </c>
      <c r="AY8" s="109" t="s">
        <v>3617</v>
      </c>
      <c r="AZ8" s="39">
        <v>50.1</v>
      </c>
      <c r="BA8" s="39">
        <v>55</v>
      </c>
      <c r="BB8" s="44" t="s">
        <v>96</v>
      </c>
      <c r="BC8" s="103">
        <v>48.1</v>
      </c>
      <c r="BD8" s="103">
        <v>52</v>
      </c>
      <c r="BE8" s="110" t="s">
        <v>108</v>
      </c>
      <c r="BF8" s="104">
        <v>60.1</v>
      </c>
      <c r="BG8" s="40">
        <v>66</v>
      </c>
      <c r="BH8" s="45" t="s">
        <v>102</v>
      </c>
      <c r="BI8" s="105">
        <v>52.1</v>
      </c>
      <c r="BJ8" s="105">
        <v>57</v>
      </c>
      <c r="BK8" s="111" t="s">
        <v>109</v>
      </c>
      <c r="BL8" s="106">
        <v>77.1</v>
      </c>
      <c r="BM8" s="106">
        <v>85</v>
      </c>
      <c r="BN8" s="112" t="s">
        <v>3618</v>
      </c>
      <c r="BO8" s="38">
        <v>70.1</v>
      </c>
      <c r="BP8" s="38"/>
      <c r="BQ8" s="43" t="s">
        <v>3619</v>
      </c>
      <c r="BW8" s="261"/>
      <c r="BX8" s="126">
        <v>1</v>
      </c>
      <c r="BY8" s="16" t="s">
        <v>15</v>
      </c>
      <c r="BZ8" s="19" t="s">
        <v>30</v>
      </c>
      <c r="CA8" s="20" t="s">
        <v>3696</v>
      </c>
      <c r="CB8" s="18"/>
      <c r="CC8" s="18"/>
      <c r="CD8" s="17"/>
      <c r="CE8" s="127" t="s">
        <v>3699</v>
      </c>
      <c r="CF8" s="128" t="s">
        <v>3805</v>
      </c>
      <c r="CJ8" s="261"/>
      <c r="CK8" s="126">
        <v>9</v>
      </c>
      <c r="CL8" s="16" t="s">
        <v>22</v>
      </c>
      <c r="CM8" s="19" t="s">
        <v>30</v>
      </c>
      <c r="CN8" s="20">
        <v>1</v>
      </c>
      <c r="CO8" s="18"/>
      <c r="CP8" s="18"/>
      <c r="CQ8" s="17"/>
      <c r="CR8" s="21" t="s">
        <v>50</v>
      </c>
      <c r="CS8" s="22" t="s">
        <v>3765</v>
      </c>
      <c r="CW8" s="276"/>
      <c r="CX8" s="168">
        <v>7</v>
      </c>
      <c r="CY8" s="165" t="s">
        <v>15</v>
      </c>
      <c r="CZ8" s="169" t="s">
        <v>36</v>
      </c>
      <c r="DA8" s="170">
        <v>1</v>
      </c>
      <c r="DB8" s="167"/>
      <c r="DC8" s="167"/>
      <c r="DD8" s="167"/>
      <c r="DE8" s="173" t="s">
        <v>3730</v>
      </c>
      <c r="DF8" s="174" t="s">
        <v>3766</v>
      </c>
      <c r="DG8" s="14">
        <v>6</v>
      </c>
      <c r="DK8" s="9" t="s">
        <v>3836</v>
      </c>
      <c r="DL8" s="4" t="s">
        <v>3614</v>
      </c>
      <c r="DQ8" s="256"/>
      <c r="DR8" s="39">
        <v>30.1</v>
      </c>
      <c r="DS8" s="39">
        <v>34</v>
      </c>
      <c r="DT8" s="44" t="s">
        <v>91</v>
      </c>
      <c r="DU8" s="103">
        <v>34.1</v>
      </c>
      <c r="DV8" s="103">
        <v>38</v>
      </c>
      <c r="DW8" s="110" t="s">
        <v>92</v>
      </c>
      <c r="DX8" s="40">
        <v>45.1</v>
      </c>
      <c r="DY8" s="40">
        <v>50</v>
      </c>
      <c r="DZ8" s="45" t="s">
        <v>101</v>
      </c>
      <c r="EA8" s="105">
        <v>60.1</v>
      </c>
      <c r="EB8" s="105">
        <v>66</v>
      </c>
      <c r="EC8" s="111" t="s">
        <v>102</v>
      </c>
      <c r="ED8" s="106">
        <v>77.1</v>
      </c>
      <c r="EE8" s="106">
        <v>85</v>
      </c>
      <c r="EF8" s="112" t="s">
        <v>3618</v>
      </c>
      <c r="EG8" s="38">
        <v>77.1</v>
      </c>
      <c r="EH8" s="38">
        <v>85</v>
      </c>
      <c r="EI8" s="43" t="s">
        <v>3618</v>
      </c>
      <c r="EL8" s="261"/>
      <c r="EM8" s="199">
        <v>14</v>
      </c>
      <c r="EN8" s="16" t="s">
        <v>3859</v>
      </c>
      <c r="EO8" s="19" t="s">
        <v>36</v>
      </c>
      <c r="EP8" s="20">
        <v>1</v>
      </c>
      <c r="EQ8" s="18"/>
      <c r="ER8" s="18"/>
      <c r="ES8" s="18"/>
      <c r="ET8" s="127" t="s">
        <v>3867</v>
      </c>
      <c r="EU8" s="128" t="s">
        <v>3879</v>
      </c>
      <c r="EV8" s="208">
        <v>8</v>
      </c>
      <c r="FB8" s="265"/>
      <c r="FC8" s="67">
        <v>7</v>
      </c>
      <c r="FD8" s="64" t="s">
        <v>3580</v>
      </c>
      <c r="FE8" s="68" t="s">
        <v>36</v>
      </c>
      <c r="FF8" s="69" t="s">
        <v>3696</v>
      </c>
      <c r="FG8" s="66"/>
      <c r="FH8" s="70" t="s">
        <v>63</v>
      </c>
      <c r="FI8" s="71" t="s">
        <v>3898</v>
      </c>
      <c r="FJ8" s="66"/>
      <c r="FK8">
        <v>6</v>
      </c>
      <c r="FL8" s="267"/>
      <c r="FM8" s="219">
        <v>7</v>
      </c>
      <c r="FN8" s="24" t="s">
        <v>3594</v>
      </c>
      <c r="FO8" s="27" t="s">
        <v>36</v>
      </c>
      <c r="FP8" s="28" t="s">
        <v>3696</v>
      </c>
      <c r="FQ8" s="26"/>
      <c r="FR8" s="25" t="s">
        <v>3615</v>
      </c>
      <c r="FS8" s="30" t="s">
        <v>3918</v>
      </c>
      <c r="FT8" s="26"/>
      <c r="FU8">
        <v>6</v>
      </c>
    </row>
    <row r="9" spans="1:177" ht="12.75">
      <c r="A9" s="7"/>
      <c r="B9" s="2"/>
      <c r="C9" s="261"/>
      <c r="D9" s="96">
        <v>8</v>
      </c>
      <c r="E9" s="16" t="s">
        <v>16</v>
      </c>
      <c r="F9" s="19" t="s">
        <v>37</v>
      </c>
      <c r="G9" s="20">
        <v>1</v>
      </c>
      <c r="H9" s="18"/>
      <c r="I9" s="18"/>
      <c r="J9" s="18"/>
      <c r="K9" s="21" t="s">
        <v>48</v>
      </c>
      <c r="L9" s="22" t="s">
        <v>3767</v>
      </c>
      <c r="M9" s="14">
        <v>7</v>
      </c>
      <c r="N9" s="267"/>
      <c r="O9" s="94">
        <v>8</v>
      </c>
      <c r="P9" s="24" t="s">
        <v>3594</v>
      </c>
      <c r="Q9" s="27" t="s">
        <v>37</v>
      </c>
      <c r="R9" s="28">
        <v>1</v>
      </c>
      <c r="S9" s="26"/>
      <c r="T9" s="25" t="s">
        <v>3620</v>
      </c>
      <c r="U9" s="30" t="s">
        <v>3821</v>
      </c>
      <c r="V9" s="26"/>
      <c r="W9" s="265"/>
      <c r="X9" s="67">
        <v>8</v>
      </c>
      <c r="Y9" s="64" t="s">
        <v>3580</v>
      </c>
      <c r="Z9" s="68" t="s">
        <v>37</v>
      </c>
      <c r="AA9" s="69">
        <v>1</v>
      </c>
      <c r="AB9" s="66"/>
      <c r="AC9" s="70" t="s">
        <v>3909</v>
      </c>
      <c r="AD9" s="71" t="s">
        <v>3816</v>
      </c>
      <c r="AE9" s="66"/>
      <c r="AG9" s="49" t="s">
        <v>120</v>
      </c>
      <c r="AH9" s="47" t="s">
        <v>3595</v>
      </c>
      <c r="AK9" s="36">
        <v>26.1</v>
      </c>
      <c r="AL9" s="36">
        <v>28</v>
      </c>
      <c r="AM9" s="41" t="s">
        <v>3621</v>
      </c>
      <c r="AN9" s="100">
        <v>34.1</v>
      </c>
      <c r="AO9" s="100">
        <v>38</v>
      </c>
      <c r="AP9" s="107" t="s">
        <v>92</v>
      </c>
      <c r="AQ9" s="101">
        <v>32.1</v>
      </c>
      <c r="AR9" s="101">
        <v>36</v>
      </c>
      <c r="AS9" s="108" t="s">
        <v>3617</v>
      </c>
      <c r="AT9" s="37">
        <v>38.1</v>
      </c>
      <c r="AU9" s="37">
        <v>42</v>
      </c>
      <c r="AV9" s="42" t="s">
        <v>93</v>
      </c>
      <c r="AW9" s="102">
        <v>36.1</v>
      </c>
      <c r="AX9" s="102">
        <v>40</v>
      </c>
      <c r="AY9" s="109" t="s">
        <v>105</v>
      </c>
      <c r="AZ9" s="39">
        <v>55.1</v>
      </c>
      <c r="BA9" s="39">
        <v>60</v>
      </c>
      <c r="BB9" s="44" t="s">
        <v>97</v>
      </c>
      <c r="BC9" s="103">
        <v>52.1</v>
      </c>
      <c r="BD9" s="103">
        <v>57</v>
      </c>
      <c r="BE9" s="110" t="s">
        <v>109</v>
      </c>
      <c r="BF9" s="104">
        <v>66.1</v>
      </c>
      <c r="BG9" s="40">
        <v>73</v>
      </c>
      <c r="BH9" s="45" t="s">
        <v>3622</v>
      </c>
      <c r="BI9" s="105">
        <v>57.1</v>
      </c>
      <c r="BJ9" s="105">
        <v>63</v>
      </c>
      <c r="BK9" s="111" t="s">
        <v>110</v>
      </c>
      <c r="BL9" s="106">
        <v>85.1</v>
      </c>
      <c r="BM9" s="106">
        <v>94</v>
      </c>
      <c r="BN9" s="112" t="s">
        <v>3623</v>
      </c>
      <c r="BW9" s="261"/>
      <c r="BX9" s="126">
        <v>2</v>
      </c>
      <c r="BY9" s="16" t="s">
        <v>15</v>
      </c>
      <c r="BZ9" s="19" t="s">
        <v>31</v>
      </c>
      <c r="CA9" s="20" t="s">
        <v>3696</v>
      </c>
      <c r="CB9" s="18"/>
      <c r="CC9" s="18"/>
      <c r="CD9" s="17"/>
      <c r="CE9" s="127" t="s">
        <v>3700</v>
      </c>
      <c r="CF9" s="128" t="s">
        <v>3806</v>
      </c>
      <c r="CJ9" s="261"/>
      <c r="CK9" s="126">
        <v>10</v>
      </c>
      <c r="CL9" s="16" t="s">
        <v>22</v>
      </c>
      <c r="CM9" s="19" t="s">
        <v>31</v>
      </c>
      <c r="CN9" s="20">
        <v>1</v>
      </c>
      <c r="CO9" s="18"/>
      <c r="CP9" s="18"/>
      <c r="CQ9" s="17"/>
      <c r="CR9" s="21" t="s">
        <v>51</v>
      </c>
      <c r="CS9" s="22" t="s">
        <v>3769</v>
      </c>
      <c r="CW9" s="276"/>
      <c r="CX9" s="168">
        <v>8</v>
      </c>
      <c r="CY9" s="165" t="s">
        <v>16</v>
      </c>
      <c r="CZ9" s="169" t="s">
        <v>37</v>
      </c>
      <c r="DA9" s="170">
        <v>1</v>
      </c>
      <c r="DB9" s="167"/>
      <c r="DC9" s="167"/>
      <c r="DD9" s="167"/>
      <c r="DE9" s="171" t="s">
        <v>46</v>
      </c>
      <c r="DF9" s="172" t="s">
        <v>3760</v>
      </c>
      <c r="DG9" s="14">
        <v>7</v>
      </c>
      <c r="DK9" s="7"/>
      <c r="DL9" s="2"/>
      <c r="DQ9" s="256"/>
      <c r="DR9" s="39">
        <v>34.1</v>
      </c>
      <c r="DS9" s="39">
        <v>38</v>
      </c>
      <c r="DT9" s="44" t="s">
        <v>92</v>
      </c>
      <c r="DU9" s="103">
        <v>38.1</v>
      </c>
      <c r="DV9" s="103">
        <v>42</v>
      </c>
      <c r="DW9" s="110" t="s">
        <v>93</v>
      </c>
      <c r="DX9" s="40">
        <v>50.1</v>
      </c>
      <c r="DY9" s="40">
        <v>55</v>
      </c>
      <c r="DZ9" s="45" t="s">
        <v>96</v>
      </c>
      <c r="EA9" s="105">
        <v>66.1</v>
      </c>
      <c r="EB9" s="105">
        <v>73</v>
      </c>
      <c r="EC9" s="111" t="s">
        <v>3622</v>
      </c>
      <c r="ED9" s="106">
        <v>85.1</v>
      </c>
      <c r="EE9" s="106">
        <v>94</v>
      </c>
      <c r="EF9" s="112" t="s">
        <v>3623</v>
      </c>
      <c r="EG9" s="38">
        <v>85.1</v>
      </c>
      <c r="EH9" s="38">
        <v>94</v>
      </c>
      <c r="EI9" s="202" t="s">
        <v>3623</v>
      </c>
      <c r="EL9" s="261"/>
      <c r="EM9" s="199">
        <v>15</v>
      </c>
      <c r="EN9" s="16" t="s">
        <v>24</v>
      </c>
      <c r="EO9" s="19" t="s">
        <v>37</v>
      </c>
      <c r="EP9" s="20">
        <v>1</v>
      </c>
      <c r="EQ9" s="18"/>
      <c r="ER9" s="18"/>
      <c r="ES9" s="18"/>
      <c r="ET9" s="127" t="s">
        <v>3869</v>
      </c>
      <c r="EU9" s="128" t="s">
        <v>3880</v>
      </c>
      <c r="EV9" s="208">
        <v>9</v>
      </c>
      <c r="FB9" s="265"/>
      <c r="FC9" s="67">
        <v>8</v>
      </c>
      <c r="FD9" s="64" t="s">
        <v>3580</v>
      </c>
      <c r="FE9" s="68" t="s">
        <v>37</v>
      </c>
      <c r="FF9" s="69" t="s">
        <v>3696</v>
      </c>
      <c r="FG9" s="66"/>
      <c r="FH9" s="70" t="s">
        <v>64</v>
      </c>
      <c r="FI9" s="71" t="s">
        <v>3899</v>
      </c>
      <c r="FJ9" s="66"/>
      <c r="FK9">
        <v>7</v>
      </c>
      <c r="FL9" s="267"/>
      <c r="FM9" s="219">
        <v>8</v>
      </c>
      <c r="FN9" s="24" t="s">
        <v>3630</v>
      </c>
      <c r="FO9" s="27" t="s">
        <v>37</v>
      </c>
      <c r="FP9" s="28" t="s">
        <v>3696</v>
      </c>
      <c r="FQ9" s="26"/>
      <c r="FR9" s="25" t="s">
        <v>3620</v>
      </c>
      <c r="FS9" s="30" t="s">
        <v>3919</v>
      </c>
      <c r="FT9" s="26"/>
      <c r="FU9">
        <v>7</v>
      </c>
    </row>
    <row r="10" spans="1:177" ht="24.75">
      <c r="A10" s="7" t="s">
        <v>5</v>
      </c>
      <c r="B10" s="2" t="s">
        <v>4</v>
      </c>
      <c r="C10" s="261"/>
      <c r="D10" s="96">
        <v>9</v>
      </c>
      <c r="E10" s="16" t="s">
        <v>16</v>
      </c>
      <c r="F10" s="19" t="s">
        <v>18</v>
      </c>
      <c r="G10" s="20">
        <v>2</v>
      </c>
      <c r="H10" s="18"/>
      <c r="I10" s="18"/>
      <c r="J10" s="18"/>
      <c r="K10" s="21" t="s">
        <v>49</v>
      </c>
      <c r="L10" s="22" t="s">
        <v>3770</v>
      </c>
      <c r="M10" s="14">
        <v>8</v>
      </c>
      <c r="N10" s="267"/>
      <c r="O10" s="94">
        <v>9</v>
      </c>
      <c r="P10" s="24" t="s">
        <v>3594</v>
      </c>
      <c r="Q10" s="27" t="s">
        <v>18</v>
      </c>
      <c r="R10" s="28">
        <v>2</v>
      </c>
      <c r="S10" s="26"/>
      <c r="T10" s="25" t="s">
        <v>3624</v>
      </c>
      <c r="U10" s="30" t="s">
        <v>3822</v>
      </c>
      <c r="V10" s="26"/>
      <c r="W10" s="265"/>
      <c r="X10" s="67">
        <v>9</v>
      </c>
      <c r="Y10" s="64" t="s">
        <v>3580</v>
      </c>
      <c r="Z10" s="68" t="s">
        <v>18</v>
      </c>
      <c r="AA10" s="69">
        <v>2</v>
      </c>
      <c r="AB10" s="66"/>
      <c r="AC10" s="70" t="s">
        <v>3910</v>
      </c>
      <c r="AD10" s="71" t="s">
        <v>3818</v>
      </c>
      <c r="AE10" s="66"/>
      <c r="AG10" s="49" t="s">
        <v>121</v>
      </c>
      <c r="AH10" s="47" t="s">
        <v>3595</v>
      </c>
      <c r="AK10" s="36">
        <v>28.1</v>
      </c>
      <c r="AL10" s="36">
        <v>31</v>
      </c>
      <c r="AM10" s="41" t="s">
        <v>3625</v>
      </c>
      <c r="AN10" s="100">
        <v>38.1</v>
      </c>
      <c r="AO10" s="100">
        <v>42</v>
      </c>
      <c r="AP10" s="107" t="s">
        <v>93</v>
      </c>
      <c r="AQ10" s="101">
        <v>36.1</v>
      </c>
      <c r="AR10" s="101">
        <v>40</v>
      </c>
      <c r="AS10" s="108" t="s">
        <v>105</v>
      </c>
      <c r="AT10" s="37">
        <v>42.1</v>
      </c>
      <c r="AU10" s="37">
        <v>46</v>
      </c>
      <c r="AV10" s="42" t="s">
        <v>94</v>
      </c>
      <c r="AW10" s="102">
        <v>40.1</v>
      </c>
      <c r="AX10" s="102">
        <v>44</v>
      </c>
      <c r="AY10" s="109" t="s">
        <v>106</v>
      </c>
      <c r="AZ10" s="39">
        <v>60.1</v>
      </c>
      <c r="BA10" s="39">
        <v>66</v>
      </c>
      <c r="BB10" s="44" t="s">
        <v>102</v>
      </c>
      <c r="BC10" s="103">
        <v>57.1</v>
      </c>
      <c r="BD10" s="103">
        <v>63</v>
      </c>
      <c r="BE10" s="110" t="s">
        <v>110</v>
      </c>
      <c r="BF10" s="104">
        <v>73.1</v>
      </c>
      <c r="BG10" s="40">
        <v>81</v>
      </c>
      <c r="BH10" s="45" t="s">
        <v>3626</v>
      </c>
      <c r="BI10" s="105">
        <v>63.1</v>
      </c>
      <c r="BJ10" s="105">
        <v>70</v>
      </c>
      <c r="BK10" s="111" t="s">
        <v>3627</v>
      </c>
      <c r="BL10" s="106">
        <v>94</v>
      </c>
      <c r="BM10" s="106"/>
      <c r="BN10" s="112" t="s">
        <v>3628</v>
      </c>
      <c r="BW10" s="261"/>
      <c r="BX10" s="126">
        <v>3</v>
      </c>
      <c r="BY10" s="16" t="s">
        <v>15</v>
      </c>
      <c r="BZ10" s="19" t="s">
        <v>32</v>
      </c>
      <c r="CA10" s="20" t="s">
        <v>3696</v>
      </c>
      <c r="CB10" s="18"/>
      <c r="CC10" s="18"/>
      <c r="CD10" s="17"/>
      <c r="CE10" s="127" t="s">
        <v>3701</v>
      </c>
      <c r="CF10" s="128" t="s">
        <v>3807</v>
      </c>
      <c r="CJ10" s="261"/>
      <c r="CK10" s="126">
        <v>11</v>
      </c>
      <c r="CL10" s="16" t="s">
        <v>23</v>
      </c>
      <c r="CM10" s="19" t="s">
        <v>32</v>
      </c>
      <c r="CN10" s="20">
        <v>1</v>
      </c>
      <c r="CO10" s="18"/>
      <c r="CP10" s="18"/>
      <c r="CQ10" s="17"/>
      <c r="CR10" s="21" t="s">
        <v>52</v>
      </c>
      <c r="CS10" s="22" t="s">
        <v>3772</v>
      </c>
      <c r="CW10" s="276"/>
      <c r="CX10" s="168">
        <v>9</v>
      </c>
      <c r="CY10" s="165" t="s">
        <v>16</v>
      </c>
      <c r="CZ10" s="169" t="s">
        <v>18</v>
      </c>
      <c r="DA10" s="170">
        <v>2</v>
      </c>
      <c r="DB10" s="167"/>
      <c r="DC10" s="167"/>
      <c r="DD10" s="167"/>
      <c r="DE10" s="171" t="s">
        <v>47</v>
      </c>
      <c r="DF10" s="172" t="s">
        <v>3763</v>
      </c>
      <c r="DG10" s="14">
        <v>8</v>
      </c>
      <c r="DK10" s="7" t="s">
        <v>3835</v>
      </c>
      <c r="DL10" s="2" t="s">
        <v>4</v>
      </c>
      <c r="DQ10" s="256"/>
      <c r="DR10" s="39">
        <v>38.1</v>
      </c>
      <c r="DS10" s="39">
        <v>42</v>
      </c>
      <c r="DT10" s="44" t="s">
        <v>93</v>
      </c>
      <c r="DU10" s="103">
        <v>42.1</v>
      </c>
      <c r="DV10" s="103">
        <v>46</v>
      </c>
      <c r="DW10" s="110" t="s">
        <v>94</v>
      </c>
      <c r="DX10" s="40">
        <v>55.1</v>
      </c>
      <c r="DY10" s="40">
        <v>60</v>
      </c>
      <c r="DZ10" s="45" t="s">
        <v>97</v>
      </c>
      <c r="EA10" s="105">
        <v>73.1</v>
      </c>
      <c r="EB10" s="105">
        <v>81</v>
      </c>
      <c r="EC10" s="111" t="s">
        <v>3626</v>
      </c>
      <c r="ED10" s="106">
        <v>94.1</v>
      </c>
      <c r="EE10" s="106"/>
      <c r="EF10" s="112" t="s">
        <v>3628</v>
      </c>
      <c r="EG10" s="38">
        <v>94.1</v>
      </c>
      <c r="EH10" s="202"/>
      <c r="EI10" s="202" t="s">
        <v>3628</v>
      </c>
      <c r="EL10" s="261"/>
      <c r="EM10" s="199">
        <v>16</v>
      </c>
      <c r="EN10" s="16" t="s">
        <v>24</v>
      </c>
      <c r="EO10" s="19" t="s">
        <v>18</v>
      </c>
      <c r="EP10" s="20">
        <v>2</v>
      </c>
      <c r="EQ10" s="18"/>
      <c r="ER10" s="18"/>
      <c r="ES10" s="18"/>
      <c r="ET10" s="127" t="s">
        <v>3868</v>
      </c>
      <c r="EU10" s="128" t="s">
        <v>3881</v>
      </c>
      <c r="EV10" s="208">
        <v>10</v>
      </c>
      <c r="FB10" s="265"/>
      <c r="FC10" s="67">
        <v>9</v>
      </c>
      <c r="FD10" s="64" t="s">
        <v>3580</v>
      </c>
      <c r="FE10" s="68" t="s">
        <v>18</v>
      </c>
      <c r="FF10" s="69" t="s">
        <v>3696</v>
      </c>
      <c r="FG10" s="66"/>
      <c r="FH10" s="70" t="s">
        <v>65</v>
      </c>
      <c r="FI10" s="71" t="s">
        <v>3899</v>
      </c>
      <c r="FJ10" s="66"/>
      <c r="FK10">
        <v>8</v>
      </c>
      <c r="FL10" s="267"/>
      <c r="FM10" s="219">
        <v>9</v>
      </c>
      <c r="FN10" s="24" t="s">
        <v>3630</v>
      </c>
      <c r="FO10" s="27" t="s">
        <v>18</v>
      </c>
      <c r="FP10" s="28" t="s">
        <v>3696</v>
      </c>
      <c r="FQ10" s="26"/>
      <c r="FR10" s="25" t="s">
        <v>3624</v>
      </c>
      <c r="FS10" s="30" t="s">
        <v>3920</v>
      </c>
      <c r="FT10" s="26"/>
      <c r="FU10">
        <v>8</v>
      </c>
    </row>
    <row r="11" spans="1:177" ht="25.5" thickBot="1">
      <c r="A11" s="9"/>
      <c r="B11" s="4" t="s">
        <v>3629</v>
      </c>
      <c r="C11" s="261"/>
      <c r="D11" s="96">
        <v>10</v>
      </c>
      <c r="E11" s="16" t="s">
        <v>22</v>
      </c>
      <c r="F11" s="19" t="s">
        <v>38</v>
      </c>
      <c r="G11" s="20">
        <v>2</v>
      </c>
      <c r="H11" s="18"/>
      <c r="I11" s="18"/>
      <c r="J11" s="18"/>
      <c r="K11" s="21" t="s">
        <v>50</v>
      </c>
      <c r="L11" s="22" t="s">
        <v>3765</v>
      </c>
      <c r="M11" s="14">
        <v>9</v>
      </c>
      <c r="N11" s="267"/>
      <c r="O11" s="94">
        <v>10</v>
      </c>
      <c r="P11" s="24" t="s">
        <v>3630</v>
      </c>
      <c r="Q11" s="27" t="s">
        <v>38</v>
      </c>
      <c r="R11" s="28">
        <v>2</v>
      </c>
      <c r="S11" s="26"/>
      <c r="T11" s="29" t="s">
        <v>3631</v>
      </c>
      <c r="U11" s="30" t="s">
        <v>3823</v>
      </c>
      <c r="V11" s="26"/>
      <c r="W11" s="265"/>
      <c r="X11" s="67">
        <v>10</v>
      </c>
      <c r="Y11" s="64" t="s">
        <v>3580</v>
      </c>
      <c r="Z11" s="68" t="s">
        <v>38</v>
      </c>
      <c r="AA11" s="69">
        <v>2</v>
      </c>
      <c r="AB11" s="66"/>
      <c r="AC11" s="72" t="s">
        <v>62</v>
      </c>
      <c r="AD11" s="73" t="s">
        <v>3761</v>
      </c>
      <c r="AE11" s="66"/>
      <c r="AG11" s="49" t="s">
        <v>122</v>
      </c>
      <c r="AH11" s="47" t="s">
        <v>3632</v>
      </c>
      <c r="AK11" s="36">
        <v>31.1</v>
      </c>
      <c r="AL11" s="36">
        <v>34</v>
      </c>
      <c r="AM11" s="113" t="s">
        <v>3633</v>
      </c>
      <c r="AN11" s="100">
        <v>42.1</v>
      </c>
      <c r="AO11" s="100">
        <v>48</v>
      </c>
      <c r="AP11" s="107" t="s">
        <v>3634</v>
      </c>
      <c r="AQ11" s="101">
        <v>40.1</v>
      </c>
      <c r="AR11" s="101">
        <v>44</v>
      </c>
      <c r="AS11" s="108" t="s">
        <v>106</v>
      </c>
      <c r="AT11" s="37">
        <v>46.1</v>
      </c>
      <c r="AU11" s="37">
        <v>50</v>
      </c>
      <c r="AV11" s="42" t="s">
        <v>95</v>
      </c>
      <c r="AW11" s="102">
        <v>44.1</v>
      </c>
      <c r="AX11" s="102">
        <v>48</v>
      </c>
      <c r="AY11" s="109" t="s">
        <v>107</v>
      </c>
      <c r="AZ11" s="39">
        <v>66.1</v>
      </c>
      <c r="BA11" s="39">
        <v>72</v>
      </c>
      <c r="BB11" s="44" t="s">
        <v>103</v>
      </c>
      <c r="BC11" s="103">
        <v>63.1</v>
      </c>
      <c r="BD11" s="103">
        <v>68</v>
      </c>
      <c r="BE11" s="110" t="s">
        <v>111</v>
      </c>
      <c r="BF11" s="104">
        <v>81.1</v>
      </c>
      <c r="BG11" s="40"/>
      <c r="BH11" s="45" t="s">
        <v>3635</v>
      </c>
      <c r="BI11" s="105">
        <v>70.1</v>
      </c>
      <c r="BJ11" s="105"/>
      <c r="BK11" s="111" t="s">
        <v>3619</v>
      </c>
      <c r="BL11" s="98"/>
      <c r="BM11" s="98"/>
      <c r="BN11" s="99"/>
      <c r="BW11" s="261"/>
      <c r="BX11" s="126">
        <v>4</v>
      </c>
      <c r="BY11" s="16" t="s">
        <v>15</v>
      </c>
      <c r="BZ11" s="19" t="s">
        <v>33</v>
      </c>
      <c r="CA11" s="20" t="s">
        <v>3696</v>
      </c>
      <c r="CB11" s="18"/>
      <c r="CC11" s="18"/>
      <c r="CD11" s="17"/>
      <c r="CE11" s="127" t="s">
        <v>3702</v>
      </c>
      <c r="CF11" s="128" t="s">
        <v>3808</v>
      </c>
      <c r="CJ11" s="261"/>
      <c r="CK11" s="126">
        <v>12</v>
      </c>
      <c r="CL11" s="16" t="s">
        <v>23</v>
      </c>
      <c r="CM11" s="19" t="s">
        <v>33</v>
      </c>
      <c r="CN11" s="20">
        <v>1</v>
      </c>
      <c r="CO11" s="18"/>
      <c r="CP11" s="18"/>
      <c r="CQ11" s="17"/>
      <c r="CR11" s="21" t="s">
        <v>53</v>
      </c>
      <c r="CS11" s="22" t="s">
        <v>3774</v>
      </c>
      <c r="CW11" s="276"/>
      <c r="CX11" s="168">
        <v>10</v>
      </c>
      <c r="CY11" s="165" t="s">
        <v>22</v>
      </c>
      <c r="CZ11" s="169" t="s">
        <v>38</v>
      </c>
      <c r="DA11" s="170">
        <v>2</v>
      </c>
      <c r="DB11" s="167"/>
      <c r="DC11" s="167"/>
      <c r="DD11" s="167"/>
      <c r="DE11" s="171" t="s">
        <v>48</v>
      </c>
      <c r="DF11" s="172" t="s">
        <v>3767</v>
      </c>
      <c r="DG11" s="14">
        <v>9</v>
      </c>
      <c r="DK11" s="9" t="s">
        <v>3837</v>
      </c>
      <c r="DL11" s="4" t="s">
        <v>3629</v>
      </c>
      <c r="DQ11" s="256"/>
      <c r="DR11" s="39">
        <v>42.1</v>
      </c>
      <c r="DS11" s="39"/>
      <c r="DT11" s="44" t="s">
        <v>84</v>
      </c>
      <c r="DU11" s="103">
        <v>46.1</v>
      </c>
      <c r="DV11" s="103">
        <v>50</v>
      </c>
      <c r="DW11" s="110" t="s">
        <v>95</v>
      </c>
      <c r="DX11" s="40">
        <v>60.1</v>
      </c>
      <c r="DY11" s="40">
        <v>66</v>
      </c>
      <c r="DZ11" s="45" t="s">
        <v>102</v>
      </c>
      <c r="EA11" s="105">
        <v>81.1</v>
      </c>
      <c r="EB11" s="105"/>
      <c r="EC11" s="111" t="s">
        <v>3635</v>
      </c>
      <c r="ED11" s="98"/>
      <c r="EE11" s="98"/>
      <c r="EF11" s="99"/>
      <c r="EL11" s="261"/>
      <c r="EM11" s="199">
        <v>17</v>
      </c>
      <c r="EN11" s="16" t="s">
        <v>24</v>
      </c>
      <c r="EO11" s="19" t="s">
        <v>38</v>
      </c>
      <c r="EP11" s="20">
        <v>2</v>
      </c>
      <c r="EQ11" s="18"/>
      <c r="ER11" s="18"/>
      <c r="ES11" s="18"/>
      <c r="ET11" s="127" t="s">
        <v>3870</v>
      </c>
      <c r="EU11" s="128" t="s">
        <v>3883</v>
      </c>
      <c r="EV11" s="208">
        <v>11</v>
      </c>
      <c r="FB11" s="265"/>
      <c r="FC11" s="67">
        <v>10</v>
      </c>
      <c r="FD11" s="64" t="s">
        <v>3580</v>
      </c>
      <c r="FE11" s="68" t="s">
        <v>38</v>
      </c>
      <c r="FF11" s="69" t="s">
        <v>3696</v>
      </c>
      <c r="FG11" s="66"/>
      <c r="FH11" s="70" t="s">
        <v>66</v>
      </c>
      <c r="FI11" s="71" t="s">
        <v>3900</v>
      </c>
      <c r="FJ11" s="66"/>
      <c r="FK11">
        <v>9</v>
      </c>
      <c r="FL11" s="267"/>
      <c r="FM11" s="219">
        <v>10</v>
      </c>
      <c r="FN11" s="24" t="s">
        <v>3646</v>
      </c>
      <c r="FO11" s="27" t="s">
        <v>38</v>
      </c>
      <c r="FP11" s="28" t="s">
        <v>3696</v>
      </c>
      <c r="FQ11" s="26"/>
      <c r="FR11" s="29" t="s">
        <v>3631</v>
      </c>
      <c r="FS11" s="30" t="s">
        <v>3922</v>
      </c>
      <c r="FT11" s="26"/>
      <c r="FU11">
        <v>9</v>
      </c>
    </row>
    <row r="12" spans="1:177" ht="12.75">
      <c r="A12" s="7"/>
      <c r="B12" s="2"/>
      <c r="C12" s="261"/>
      <c r="D12" s="96">
        <v>11</v>
      </c>
      <c r="E12" s="16" t="s">
        <v>22</v>
      </c>
      <c r="F12" s="19" t="s">
        <v>39</v>
      </c>
      <c r="G12" s="20">
        <v>2</v>
      </c>
      <c r="H12" s="18"/>
      <c r="I12" s="18"/>
      <c r="J12" s="18"/>
      <c r="K12" s="21" t="s">
        <v>51</v>
      </c>
      <c r="L12" s="22" t="s">
        <v>3769</v>
      </c>
      <c r="M12" s="14">
        <v>10</v>
      </c>
      <c r="N12" s="267"/>
      <c r="O12" s="94">
        <v>11</v>
      </c>
      <c r="P12" s="24" t="s">
        <v>3630</v>
      </c>
      <c r="Q12" s="27" t="s">
        <v>39</v>
      </c>
      <c r="R12" s="28">
        <v>2</v>
      </c>
      <c r="S12" s="26"/>
      <c r="T12" s="25" t="s">
        <v>3636</v>
      </c>
      <c r="U12" s="30" t="s">
        <v>3824</v>
      </c>
      <c r="V12" s="26"/>
      <c r="W12" s="265"/>
      <c r="X12" s="67">
        <v>11</v>
      </c>
      <c r="Y12" s="64" t="s">
        <v>3580</v>
      </c>
      <c r="Z12" s="68" t="s">
        <v>39</v>
      </c>
      <c r="AA12" s="69">
        <v>2</v>
      </c>
      <c r="AB12" s="66"/>
      <c r="AC12" s="72" t="s">
        <v>63</v>
      </c>
      <c r="AD12" s="73" t="s">
        <v>3764</v>
      </c>
      <c r="AE12" s="66"/>
      <c r="AG12" s="49" t="s">
        <v>123</v>
      </c>
      <c r="AH12" s="47" t="s">
        <v>3632</v>
      </c>
      <c r="AK12" s="36">
        <v>34.1</v>
      </c>
      <c r="AL12" s="36">
        <v>37</v>
      </c>
      <c r="AM12" s="113" t="s">
        <v>3637</v>
      </c>
      <c r="AN12" s="100">
        <v>48.1</v>
      </c>
      <c r="AO12" s="114"/>
      <c r="AP12" s="107" t="s">
        <v>3638</v>
      </c>
      <c r="AQ12" s="101">
        <v>44.1</v>
      </c>
      <c r="AR12" s="115"/>
      <c r="AS12" s="108" t="s">
        <v>3639</v>
      </c>
      <c r="AT12" s="37">
        <v>50.1</v>
      </c>
      <c r="AU12" s="37">
        <v>55</v>
      </c>
      <c r="AV12" s="42" t="s">
        <v>96</v>
      </c>
      <c r="AW12" s="102">
        <v>48.1</v>
      </c>
      <c r="AX12" s="102">
        <v>52</v>
      </c>
      <c r="AY12" s="109" t="s">
        <v>108</v>
      </c>
      <c r="AZ12" s="39">
        <v>72.1</v>
      </c>
      <c r="BA12" s="39">
        <v>78</v>
      </c>
      <c r="BB12" s="44" t="s">
        <v>104</v>
      </c>
      <c r="BC12" s="103">
        <v>68.1</v>
      </c>
      <c r="BD12" s="103"/>
      <c r="BE12" s="110" t="s">
        <v>87</v>
      </c>
      <c r="BF12" s="98"/>
      <c r="BG12" s="98"/>
      <c r="BH12" s="99"/>
      <c r="BW12" s="261"/>
      <c r="BX12" s="126">
        <v>5</v>
      </c>
      <c r="BY12" s="16" t="s">
        <v>15</v>
      </c>
      <c r="BZ12" s="19" t="s">
        <v>34</v>
      </c>
      <c r="CA12" s="20" t="s">
        <v>3696</v>
      </c>
      <c r="CB12" s="18"/>
      <c r="CC12" s="18"/>
      <c r="CD12" s="17"/>
      <c r="CE12" s="21"/>
      <c r="CF12" s="22"/>
      <c r="CJ12" s="261"/>
      <c r="CK12" s="126"/>
      <c r="CL12" s="16"/>
      <c r="CM12" s="19" t="s">
        <v>34</v>
      </c>
      <c r="CN12" s="20">
        <v>1</v>
      </c>
      <c r="CO12" s="18"/>
      <c r="CP12" s="18"/>
      <c r="CQ12" s="17"/>
      <c r="CR12" s="21" t="s">
        <v>54</v>
      </c>
      <c r="CS12" s="22" t="s">
        <v>3776</v>
      </c>
      <c r="CW12" s="276"/>
      <c r="CX12" s="168">
        <v>11</v>
      </c>
      <c r="CY12" s="165" t="s">
        <v>22</v>
      </c>
      <c r="CZ12" s="169" t="s">
        <v>39</v>
      </c>
      <c r="DA12" s="170">
        <v>2</v>
      </c>
      <c r="DB12" s="167"/>
      <c r="DC12" s="167"/>
      <c r="DD12" s="167"/>
      <c r="DE12" s="171" t="s">
        <v>49</v>
      </c>
      <c r="DF12" s="172" t="s">
        <v>3770</v>
      </c>
      <c r="DG12" s="14">
        <v>10</v>
      </c>
      <c r="DK12" s="7"/>
      <c r="DL12" s="2"/>
      <c r="DQ12" s="256"/>
      <c r="DR12" s="203"/>
      <c r="DS12" s="203"/>
      <c r="DT12" s="204"/>
      <c r="DU12" s="103">
        <v>50</v>
      </c>
      <c r="DV12" s="103"/>
      <c r="DW12" s="110" t="s">
        <v>83</v>
      </c>
      <c r="DX12" s="40">
        <v>66.1</v>
      </c>
      <c r="DY12" s="40"/>
      <c r="DZ12" s="45" t="s">
        <v>3852</v>
      </c>
      <c r="EA12" s="136"/>
      <c r="EB12" s="136"/>
      <c r="EL12" s="261"/>
      <c r="EM12" s="199">
        <v>18</v>
      </c>
      <c r="EN12" s="16" t="s">
        <v>25</v>
      </c>
      <c r="EO12" s="19" t="s">
        <v>39</v>
      </c>
      <c r="EP12" s="20">
        <v>2</v>
      </c>
      <c r="EQ12" s="18"/>
      <c r="ER12" s="18"/>
      <c r="ES12" s="18"/>
      <c r="ET12" s="127" t="s">
        <v>3871</v>
      </c>
      <c r="EU12" s="128" t="s">
        <v>3882</v>
      </c>
      <c r="EV12" s="208">
        <v>12</v>
      </c>
      <c r="FB12" s="265"/>
      <c r="FC12" s="67">
        <v>11</v>
      </c>
      <c r="FD12" s="64" t="s">
        <v>3580</v>
      </c>
      <c r="FE12" s="68" t="s">
        <v>39</v>
      </c>
      <c r="FF12" s="69" t="s">
        <v>3696</v>
      </c>
      <c r="FG12" s="66"/>
      <c r="FH12" s="70" t="s">
        <v>67</v>
      </c>
      <c r="FI12" s="71" t="s">
        <v>3900</v>
      </c>
      <c r="FJ12" s="66"/>
      <c r="FK12">
        <v>10</v>
      </c>
      <c r="FL12" s="267"/>
      <c r="FM12" s="219">
        <v>11</v>
      </c>
      <c r="FN12" s="24" t="s">
        <v>3646</v>
      </c>
      <c r="FO12" s="27" t="s">
        <v>39</v>
      </c>
      <c r="FP12" s="28" t="s">
        <v>3696</v>
      </c>
      <c r="FQ12" s="26"/>
      <c r="FR12" s="25" t="s">
        <v>3636</v>
      </c>
      <c r="FS12" s="30" t="s">
        <v>3923</v>
      </c>
      <c r="FT12" s="26"/>
      <c r="FU12">
        <v>10</v>
      </c>
    </row>
    <row r="13" spans="1:177" ht="24.75">
      <c r="A13" s="7" t="s">
        <v>112</v>
      </c>
      <c r="B13" s="2" t="s">
        <v>6</v>
      </c>
      <c r="C13" s="261"/>
      <c r="D13" s="96">
        <v>12</v>
      </c>
      <c r="E13" s="16" t="s">
        <v>23</v>
      </c>
      <c r="F13" s="19" t="s">
        <v>40</v>
      </c>
      <c r="G13" s="20">
        <v>2</v>
      </c>
      <c r="H13" s="18"/>
      <c r="I13" s="18"/>
      <c r="J13" s="18"/>
      <c r="K13" s="21" t="s">
        <v>52</v>
      </c>
      <c r="L13" s="22" t="s">
        <v>3772</v>
      </c>
      <c r="M13" s="14">
        <v>11</v>
      </c>
      <c r="N13" s="267"/>
      <c r="O13" s="94">
        <v>12</v>
      </c>
      <c r="P13" s="24" t="s">
        <v>3630</v>
      </c>
      <c r="Q13" s="27" t="s">
        <v>40</v>
      </c>
      <c r="R13" s="28">
        <v>2</v>
      </c>
      <c r="S13" s="26"/>
      <c r="T13" s="25" t="s">
        <v>3640</v>
      </c>
      <c r="U13" s="30" t="s">
        <v>3825</v>
      </c>
      <c r="V13" s="26"/>
      <c r="W13" s="265"/>
      <c r="X13" s="67">
        <v>12</v>
      </c>
      <c r="Y13" s="64" t="s">
        <v>3580</v>
      </c>
      <c r="Z13" s="68" t="s">
        <v>40</v>
      </c>
      <c r="AA13" s="69">
        <v>2</v>
      </c>
      <c r="AB13" s="66"/>
      <c r="AC13" s="72" t="s">
        <v>64</v>
      </c>
      <c r="AD13" s="73" t="s">
        <v>3768</v>
      </c>
      <c r="AE13" s="66"/>
      <c r="AG13" s="49" t="s">
        <v>124</v>
      </c>
      <c r="AH13" s="47" t="s">
        <v>3641</v>
      </c>
      <c r="AK13" s="36">
        <v>37.1</v>
      </c>
      <c r="AL13" s="36">
        <v>40</v>
      </c>
      <c r="AM13" s="113" t="s">
        <v>3642</v>
      </c>
      <c r="AT13" s="37">
        <v>55.1</v>
      </c>
      <c r="AU13" s="116"/>
      <c r="AV13" s="42" t="s">
        <v>3643</v>
      </c>
      <c r="AW13" s="102">
        <v>52.1</v>
      </c>
      <c r="AX13" s="117"/>
      <c r="AY13" s="109" t="s">
        <v>3644</v>
      </c>
      <c r="AZ13" s="39">
        <v>78.1</v>
      </c>
      <c r="BA13" s="39"/>
      <c r="BB13" s="44" t="s">
        <v>86</v>
      </c>
      <c r="BC13" s="98"/>
      <c r="BD13" s="98"/>
      <c r="BE13" s="99"/>
      <c r="BW13" s="261"/>
      <c r="BX13" s="126">
        <v>6</v>
      </c>
      <c r="BY13" s="16" t="s">
        <v>15</v>
      </c>
      <c r="BZ13" s="19" t="s">
        <v>35</v>
      </c>
      <c r="CA13" s="20" t="s">
        <v>3696</v>
      </c>
      <c r="CB13" s="18"/>
      <c r="CC13" s="18"/>
      <c r="CD13" s="17"/>
      <c r="CE13" s="21"/>
      <c r="CF13" s="22"/>
      <c r="CJ13" s="261"/>
      <c r="CK13" s="126"/>
      <c r="CL13" s="16"/>
      <c r="CM13" s="19" t="s">
        <v>35</v>
      </c>
      <c r="CN13" s="20">
        <v>1</v>
      </c>
      <c r="CO13" s="18"/>
      <c r="CP13" s="18"/>
      <c r="CQ13" s="17"/>
      <c r="CR13" s="21" t="s">
        <v>55</v>
      </c>
      <c r="CS13" s="22" t="s">
        <v>3778</v>
      </c>
      <c r="CW13" s="276"/>
      <c r="CX13" s="168">
        <v>12</v>
      </c>
      <c r="CY13" s="165" t="s">
        <v>23</v>
      </c>
      <c r="CZ13" s="169" t="s">
        <v>40</v>
      </c>
      <c r="DA13" s="170">
        <v>2</v>
      </c>
      <c r="DB13" s="167"/>
      <c r="DC13" s="167"/>
      <c r="DD13" s="167"/>
      <c r="DE13" s="173" t="s">
        <v>3731</v>
      </c>
      <c r="DF13" s="174" t="s">
        <v>3779</v>
      </c>
      <c r="DG13" s="14">
        <v>11</v>
      </c>
      <c r="DK13" s="7" t="s">
        <v>3835</v>
      </c>
      <c r="DL13" s="2" t="s">
        <v>6</v>
      </c>
      <c r="DQ13" s="256"/>
      <c r="DR13" s="98"/>
      <c r="DS13" s="98"/>
      <c r="DT13" s="99"/>
      <c r="DU13" s="98"/>
      <c r="DV13" s="98"/>
      <c r="DW13" s="99"/>
      <c r="EL13" s="261"/>
      <c r="EM13" s="199">
        <v>19</v>
      </c>
      <c r="EN13" s="16" t="s">
        <v>25</v>
      </c>
      <c r="EO13" s="19" t="s">
        <v>40</v>
      </c>
      <c r="EP13" s="20">
        <v>2</v>
      </c>
      <c r="EQ13" s="18"/>
      <c r="ER13" s="18"/>
      <c r="ES13" s="18"/>
      <c r="ET13" s="21"/>
      <c r="EU13" s="22"/>
      <c r="EV13" s="208"/>
      <c r="FB13" s="265"/>
      <c r="FC13" s="67">
        <v>12</v>
      </c>
      <c r="FD13" s="64" t="s">
        <v>3580</v>
      </c>
      <c r="FE13" s="68" t="s">
        <v>40</v>
      </c>
      <c r="FF13" s="69" t="s">
        <v>3696</v>
      </c>
      <c r="FG13" s="66"/>
      <c r="FH13" s="70" t="s">
        <v>68</v>
      </c>
      <c r="FI13" s="71" t="s">
        <v>3901</v>
      </c>
      <c r="FJ13" s="66"/>
      <c r="FK13">
        <v>11</v>
      </c>
      <c r="FL13" s="267"/>
      <c r="FM13" s="219">
        <v>12</v>
      </c>
      <c r="FN13" s="24" t="s">
        <v>3912</v>
      </c>
      <c r="FO13" s="27" t="s">
        <v>40</v>
      </c>
      <c r="FP13" s="28" t="s">
        <v>3696</v>
      </c>
      <c r="FQ13" s="26"/>
      <c r="FR13" s="25" t="s">
        <v>3640</v>
      </c>
      <c r="FS13" s="30" t="s">
        <v>3924</v>
      </c>
      <c r="FT13" s="26"/>
      <c r="FU13">
        <v>11</v>
      </c>
    </row>
    <row r="14" spans="1:177" ht="25.5" thickBot="1">
      <c r="A14" s="9"/>
      <c r="B14" s="4" t="s">
        <v>3645</v>
      </c>
      <c r="C14" s="261"/>
      <c r="D14" s="96">
        <v>13</v>
      </c>
      <c r="E14" s="16" t="s">
        <v>23</v>
      </c>
      <c r="F14" s="19" t="s">
        <v>41</v>
      </c>
      <c r="G14" s="20">
        <v>2</v>
      </c>
      <c r="H14" s="18"/>
      <c r="I14" s="18"/>
      <c r="J14" s="18"/>
      <c r="K14" s="21" t="s">
        <v>53</v>
      </c>
      <c r="L14" s="22" t="s">
        <v>3774</v>
      </c>
      <c r="M14" s="14">
        <v>12</v>
      </c>
      <c r="N14" s="267"/>
      <c r="O14" s="94">
        <v>13</v>
      </c>
      <c r="P14" s="24" t="s">
        <v>3646</v>
      </c>
      <c r="Q14" s="27" t="s">
        <v>41</v>
      </c>
      <c r="R14" s="28">
        <v>2</v>
      </c>
      <c r="S14" s="26"/>
      <c r="T14" s="25" t="s">
        <v>3647</v>
      </c>
      <c r="U14" s="30" t="s">
        <v>3826</v>
      </c>
      <c r="V14" s="26"/>
      <c r="W14" s="265"/>
      <c r="X14" s="67">
        <v>13</v>
      </c>
      <c r="Y14" s="64" t="s">
        <v>3580</v>
      </c>
      <c r="Z14" s="68" t="s">
        <v>41</v>
      </c>
      <c r="AA14" s="69">
        <v>2</v>
      </c>
      <c r="AB14" s="66"/>
      <c r="AC14" s="72" t="s">
        <v>65</v>
      </c>
      <c r="AD14" s="73" t="s">
        <v>3771</v>
      </c>
      <c r="AE14" s="66"/>
      <c r="AG14" s="49" t="s">
        <v>125</v>
      </c>
      <c r="AH14" s="47" t="s">
        <v>3641</v>
      </c>
      <c r="AK14" s="36">
        <v>40.1</v>
      </c>
      <c r="AL14" s="118"/>
      <c r="AM14" s="41" t="s">
        <v>3648</v>
      </c>
      <c r="BW14" s="261"/>
      <c r="BX14" s="126">
        <v>7</v>
      </c>
      <c r="BY14" s="16" t="s">
        <v>16</v>
      </c>
      <c r="BZ14" s="19" t="s">
        <v>36</v>
      </c>
      <c r="CA14" s="20" t="s">
        <v>3696</v>
      </c>
      <c r="CB14" s="18"/>
      <c r="CC14" s="18"/>
      <c r="CD14" s="17"/>
      <c r="CE14" s="21"/>
      <c r="CF14" s="22"/>
      <c r="CJ14" s="261"/>
      <c r="CK14" s="126"/>
      <c r="CL14" s="16"/>
      <c r="CM14" s="19" t="s">
        <v>36</v>
      </c>
      <c r="CN14" s="20">
        <v>1</v>
      </c>
      <c r="CO14" s="18"/>
      <c r="CP14" s="18"/>
      <c r="CQ14" s="17"/>
      <c r="CR14" s="21" t="s">
        <v>56</v>
      </c>
      <c r="CS14" s="22" t="s">
        <v>3781</v>
      </c>
      <c r="CW14" s="276"/>
      <c r="CX14" s="168">
        <v>13</v>
      </c>
      <c r="CY14" s="165" t="s">
        <v>23</v>
      </c>
      <c r="CZ14" s="169" t="s">
        <v>41</v>
      </c>
      <c r="DA14" s="170">
        <v>2</v>
      </c>
      <c r="DB14" s="167"/>
      <c r="DC14" s="167"/>
      <c r="DD14" s="167"/>
      <c r="DE14" s="173" t="s">
        <v>3732</v>
      </c>
      <c r="DF14" s="174" t="s">
        <v>3782</v>
      </c>
      <c r="DG14" s="14">
        <v>12</v>
      </c>
      <c r="DK14" s="9" t="s">
        <v>3838</v>
      </c>
      <c r="DL14" s="4" t="s">
        <v>3839</v>
      </c>
      <c r="EL14" s="261"/>
      <c r="EM14" s="199">
        <v>20</v>
      </c>
      <c r="EN14" s="16" t="s">
        <v>25</v>
      </c>
      <c r="EO14" s="19" t="s">
        <v>41</v>
      </c>
      <c r="EP14" s="20">
        <v>2</v>
      </c>
      <c r="EQ14" s="18"/>
      <c r="ER14" s="18"/>
      <c r="ES14" s="18"/>
      <c r="ET14" s="21"/>
      <c r="EU14" s="22"/>
      <c r="EV14" s="208"/>
      <c r="FB14" s="265"/>
      <c r="FC14" s="67">
        <v>13</v>
      </c>
      <c r="FD14" s="64" t="s">
        <v>3580</v>
      </c>
      <c r="FE14" s="68" t="s">
        <v>41</v>
      </c>
      <c r="FF14" s="69" t="s">
        <v>3696</v>
      </c>
      <c r="FG14" s="66"/>
      <c r="FH14" s="70" t="s">
        <v>69</v>
      </c>
      <c r="FI14" s="71" t="s">
        <v>3901</v>
      </c>
      <c r="FJ14" s="66"/>
      <c r="FK14">
        <v>12</v>
      </c>
      <c r="FL14" s="267"/>
      <c r="FM14" s="219">
        <v>13</v>
      </c>
      <c r="FN14" s="24" t="s">
        <v>3912</v>
      </c>
      <c r="FO14" s="27" t="s">
        <v>41</v>
      </c>
      <c r="FP14" s="28" t="s">
        <v>3696</v>
      </c>
      <c r="FQ14" s="26"/>
      <c r="FR14" s="25" t="s">
        <v>3647</v>
      </c>
      <c r="FS14" s="30" t="s">
        <v>3925</v>
      </c>
      <c r="FT14" s="26"/>
      <c r="FU14">
        <v>12</v>
      </c>
    </row>
    <row r="15" spans="1:177" ht="12.75">
      <c r="A15" s="7"/>
      <c r="B15" s="2"/>
      <c r="D15" s="96">
        <v>14</v>
      </c>
      <c r="E15" s="16" t="s">
        <v>23</v>
      </c>
      <c r="F15" s="18"/>
      <c r="G15" s="18"/>
      <c r="H15" s="18"/>
      <c r="I15" s="18"/>
      <c r="J15" s="18"/>
      <c r="K15" s="21" t="s">
        <v>54</v>
      </c>
      <c r="L15" s="22" t="s">
        <v>3776</v>
      </c>
      <c r="M15" s="14">
        <v>13</v>
      </c>
      <c r="N15" s="267"/>
      <c r="O15" s="94">
        <v>14</v>
      </c>
      <c r="P15" s="24" t="s">
        <v>3646</v>
      </c>
      <c r="Q15" s="26"/>
      <c r="R15" s="26"/>
      <c r="S15" s="26"/>
      <c r="T15" s="31" t="s">
        <v>62</v>
      </c>
      <c r="U15" s="32" t="s">
        <v>3761</v>
      </c>
      <c r="V15" s="26"/>
      <c r="W15" s="265"/>
      <c r="X15" s="67">
        <v>14</v>
      </c>
      <c r="Y15" s="64" t="s">
        <v>3580</v>
      </c>
      <c r="Z15" s="66"/>
      <c r="AA15" s="66"/>
      <c r="AB15" s="66"/>
      <c r="AC15" s="72" t="s">
        <v>66</v>
      </c>
      <c r="AD15" s="73" t="s">
        <v>3773</v>
      </c>
      <c r="AE15" s="66"/>
      <c r="AG15" s="49" t="s">
        <v>126</v>
      </c>
      <c r="AH15" s="47" t="s">
        <v>3649</v>
      </c>
      <c r="BW15" s="261"/>
      <c r="BX15" s="126">
        <v>8</v>
      </c>
      <c r="BY15" s="16" t="s">
        <v>16</v>
      </c>
      <c r="BZ15" s="19" t="s">
        <v>37</v>
      </c>
      <c r="CA15" s="20" t="s">
        <v>3696</v>
      </c>
      <c r="CB15" s="18"/>
      <c r="CC15" s="18"/>
      <c r="CD15" s="17"/>
      <c r="CE15" s="21"/>
      <c r="CF15" s="22"/>
      <c r="CJ15" s="261"/>
      <c r="CK15" s="126"/>
      <c r="CL15" s="16"/>
      <c r="CM15" s="19" t="s">
        <v>37</v>
      </c>
      <c r="CN15" s="20">
        <v>1</v>
      </c>
      <c r="CO15" s="18"/>
      <c r="CP15" s="18"/>
      <c r="CQ15" s="17"/>
      <c r="CR15" s="21" t="s">
        <v>57</v>
      </c>
      <c r="CS15" s="22" t="s">
        <v>3784</v>
      </c>
      <c r="CW15" s="167"/>
      <c r="CX15" s="168">
        <v>14</v>
      </c>
      <c r="CY15" s="165" t="s">
        <v>23</v>
      </c>
      <c r="CZ15" s="167"/>
      <c r="DA15" s="167"/>
      <c r="DB15" s="167"/>
      <c r="DC15" s="167"/>
      <c r="DD15" s="167"/>
      <c r="DE15" s="171" t="s">
        <v>50</v>
      </c>
      <c r="DF15" s="172" t="s">
        <v>3765</v>
      </c>
      <c r="DG15" s="14">
        <v>13</v>
      </c>
      <c r="DK15" s="7"/>
      <c r="DL15" s="2"/>
      <c r="EM15" s="199">
        <v>21</v>
      </c>
      <c r="EN15" s="16" t="s">
        <v>26</v>
      </c>
      <c r="EO15" s="18"/>
      <c r="EP15" s="18"/>
      <c r="EQ15" s="18"/>
      <c r="ER15" s="18"/>
      <c r="ES15" s="18"/>
      <c r="ET15" s="21"/>
      <c r="EU15" s="22"/>
      <c r="EV15" s="208"/>
      <c r="FB15" s="265"/>
      <c r="FC15" s="67">
        <v>14</v>
      </c>
      <c r="FD15" s="64" t="s">
        <v>3580</v>
      </c>
      <c r="FE15" s="66"/>
      <c r="FF15" s="66"/>
      <c r="FG15" s="66"/>
      <c r="FH15" s="70" t="s">
        <v>70</v>
      </c>
      <c r="FI15" s="71" t="s">
        <v>3902</v>
      </c>
      <c r="FJ15" s="66"/>
      <c r="FK15">
        <v>13</v>
      </c>
      <c r="FL15" s="267"/>
      <c r="FM15" s="219">
        <v>14</v>
      </c>
      <c r="FN15" s="24" t="s">
        <v>3912</v>
      </c>
      <c r="FO15" s="26"/>
      <c r="FP15" s="25"/>
      <c r="FQ15" s="26"/>
      <c r="FR15" s="29" t="s">
        <v>3913</v>
      </c>
      <c r="FS15" s="30" t="s">
        <v>3926</v>
      </c>
      <c r="FT15" s="26"/>
      <c r="FU15">
        <v>13</v>
      </c>
    </row>
    <row r="16" spans="1:177" ht="12.75">
      <c r="A16" s="7" t="s">
        <v>3593</v>
      </c>
      <c r="B16" s="2" t="s">
        <v>7</v>
      </c>
      <c r="D16" s="96">
        <v>15</v>
      </c>
      <c r="E16" s="16" t="s">
        <v>24</v>
      </c>
      <c r="F16" s="18"/>
      <c r="G16" s="18"/>
      <c r="H16" s="18"/>
      <c r="I16" s="18"/>
      <c r="J16" s="18"/>
      <c r="K16" s="21" t="s">
        <v>55</v>
      </c>
      <c r="L16" s="22" t="s">
        <v>3778</v>
      </c>
      <c r="M16" s="14">
        <v>14</v>
      </c>
      <c r="N16" s="293" t="s">
        <v>3587</v>
      </c>
      <c r="O16" s="94">
        <v>15</v>
      </c>
      <c r="P16" s="24" t="s">
        <v>3646</v>
      </c>
      <c r="Q16" s="26"/>
      <c r="R16" s="26"/>
      <c r="S16" s="26"/>
      <c r="T16" s="31" t="s">
        <v>63</v>
      </c>
      <c r="U16" s="32" t="s">
        <v>3764</v>
      </c>
      <c r="V16" s="26"/>
      <c r="W16" s="291" t="s">
        <v>3587</v>
      </c>
      <c r="X16" s="67">
        <v>15</v>
      </c>
      <c r="Y16" s="64" t="s">
        <v>3580</v>
      </c>
      <c r="Z16" s="66"/>
      <c r="AA16" s="66"/>
      <c r="AB16" s="66"/>
      <c r="AC16" s="72" t="s">
        <v>67</v>
      </c>
      <c r="AD16" s="73" t="s">
        <v>3775</v>
      </c>
      <c r="AE16" s="66"/>
      <c r="AG16" s="49" t="s">
        <v>127</v>
      </c>
      <c r="AH16" s="47" t="s">
        <v>3649</v>
      </c>
      <c r="BW16" s="261"/>
      <c r="BX16" s="126"/>
      <c r="BY16" s="16"/>
      <c r="BZ16" s="19" t="s">
        <v>18</v>
      </c>
      <c r="CA16" s="20" t="s">
        <v>3696</v>
      </c>
      <c r="CB16" s="18"/>
      <c r="CC16" s="18"/>
      <c r="CD16" s="17"/>
      <c r="CE16" s="21"/>
      <c r="CF16" s="22"/>
      <c r="CJ16" s="261"/>
      <c r="CK16" s="126"/>
      <c r="CL16" s="16"/>
      <c r="CM16" s="19" t="s">
        <v>18</v>
      </c>
      <c r="CN16" s="20">
        <v>2</v>
      </c>
      <c r="CO16" s="18"/>
      <c r="CP16" s="18"/>
      <c r="CQ16" s="17"/>
      <c r="CR16" s="21"/>
      <c r="CS16" s="22"/>
      <c r="CW16" s="167"/>
      <c r="CX16" s="168">
        <v>15</v>
      </c>
      <c r="CY16" s="165" t="s">
        <v>24</v>
      </c>
      <c r="CZ16" s="167"/>
      <c r="DA16" s="167"/>
      <c r="DB16" s="167"/>
      <c r="DC16" s="167"/>
      <c r="DD16" s="167"/>
      <c r="DE16" s="171" t="s">
        <v>51</v>
      </c>
      <c r="DF16" s="172" t="s">
        <v>3769</v>
      </c>
      <c r="DG16" s="14">
        <v>14</v>
      </c>
      <c r="DK16" s="7" t="s">
        <v>3593</v>
      </c>
      <c r="DL16" s="2" t="s">
        <v>7</v>
      </c>
      <c r="DQ16" s="256" t="s">
        <v>3885</v>
      </c>
      <c r="DR16" s="257" t="s">
        <v>3847</v>
      </c>
      <c r="DS16" s="257"/>
      <c r="DT16" s="257"/>
      <c r="DU16" s="258" t="s">
        <v>3848</v>
      </c>
      <c r="DV16" s="258"/>
      <c r="DW16" s="258"/>
      <c r="DX16" s="259" t="s">
        <v>3849</v>
      </c>
      <c r="DY16" s="259"/>
      <c r="DZ16" s="259"/>
      <c r="EA16" s="260" t="s">
        <v>3751</v>
      </c>
      <c r="EB16" s="260"/>
      <c r="EC16" s="260"/>
      <c r="ED16" s="242" t="s">
        <v>3850</v>
      </c>
      <c r="EE16" s="242"/>
      <c r="EF16" s="242"/>
      <c r="EG16" s="243" t="s">
        <v>3851</v>
      </c>
      <c r="EH16" s="243"/>
      <c r="EI16" s="243"/>
      <c r="EM16" s="199">
        <v>22</v>
      </c>
      <c r="EN16" s="16" t="s">
        <v>26</v>
      </c>
      <c r="EO16" s="18"/>
      <c r="EP16" s="18"/>
      <c r="EQ16" s="18"/>
      <c r="ER16" s="18"/>
      <c r="ES16" s="18"/>
      <c r="ET16" s="21"/>
      <c r="EU16" s="22"/>
      <c r="EV16" s="208"/>
      <c r="FB16" s="291" t="s">
        <v>3587</v>
      </c>
      <c r="FC16" s="67">
        <v>15</v>
      </c>
      <c r="FD16" s="64" t="s">
        <v>3580</v>
      </c>
      <c r="FE16" s="66"/>
      <c r="FF16" s="66"/>
      <c r="FG16" s="66"/>
      <c r="FH16" s="70" t="s">
        <v>71</v>
      </c>
      <c r="FI16" s="71" t="s">
        <v>3902</v>
      </c>
      <c r="FJ16" s="66"/>
      <c r="FK16">
        <v>14</v>
      </c>
      <c r="FL16" s="293" t="s">
        <v>3587</v>
      </c>
      <c r="FM16" s="219">
        <v>15</v>
      </c>
      <c r="FN16" s="24" t="s">
        <v>3912</v>
      </c>
      <c r="FO16" s="26"/>
      <c r="FP16" s="26"/>
      <c r="FQ16" s="26"/>
      <c r="FR16" s="25" t="s">
        <v>3914</v>
      </c>
      <c r="FS16" s="30" t="s">
        <v>3927</v>
      </c>
      <c r="FT16" s="26"/>
      <c r="FU16">
        <v>14</v>
      </c>
    </row>
    <row r="17" spans="1:177" ht="25.5" thickBot="1">
      <c r="A17" s="9"/>
      <c r="B17" s="4" t="s">
        <v>3650</v>
      </c>
      <c r="D17" s="96">
        <v>16</v>
      </c>
      <c r="E17" s="16" t="s">
        <v>24</v>
      </c>
      <c r="F17" s="18"/>
      <c r="G17" s="18"/>
      <c r="H17" s="18"/>
      <c r="I17" s="18"/>
      <c r="J17" s="18"/>
      <c r="K17" s="21" t="s">
        <v>56</v>
      </c>
      <c r="L17" s="22" t="s">
        <v>3781</v>
      </c>
      <c r="M17" s="14">
        <v>15</v>
      </c>
      <c r="N17" s="294"/>
      <c r="O17" s="94">
        <v>16</v>
      </c>
      <c r="P17" s="24" t="s">
        <v>25</v>
      </c>
      <c r="Q17" s="26"/>
      <c r="R17" s="26"/>
      <c r="S17" s="26"/>
      <c r="T17" s="31" t="s">
        <v>64</v>
      </c>
      <c r="U17" s="32" t="s">
        <v>3768</v>
      </c>
      <c r="V17" s="26"/>
      <c r="W17" s="292"/>
      <c r="X17" s="67">
        <v>16</v>
      </c>
      <c r="Y17" s="64" t="s">
        <v>25</v>
      </c>
      <c r="Z17" s="66"/>
      <c r="AA17" s="66"/>
      <c r="AB17" s="66"/>
      <c r="AC17" s="72" t="s">
        <v>68</v>
      </c>
      <c r="AD17" s="73" t="s">
        <v>3777</v>
      </c>
      <c r="AE17" s="66"/>
      <c r="AG17" s="49" t="s">
        <v>128</v>
      </c>
      <c r="AH17" s="47" t="s">
        <v>3651</v>
      </c>
      <c r="BW17" s="261"/>
      <c r="BX17" s="126"/>
      <c r="BY17" s="16"/>
      <c r="BZ17" s="19" t="s">
        <v>38</v>
      </c>
      <c r="CA17" s="20" t="s">
        <v>3696</v>
      </c>
      <c r="CB17" s="18"/>
      <c r="CC17" s="18"/>
      <c r="CD17" s="17"/>
      <c r="CE17" s="21"/>
      <c r="CF17" s="22"/>
      <c r="CJ17" s="261"/>
      <c r="CK17" s="126"/>
      <c r="CL17" s="16"/>
      <c r="CM17" s="19" t="s">
        <v>38</v>
      </c>
      <c r="CN17" s="20">
        <v>2</v>
      </c>
      <c r="CO17" s="18"/>
      <c r="CP17" s="18"/>
      <c r="CQ17" s="17"/>
      <c r="CR17" s="21"/>
      <c r="CS17" s="22"/>
      <c r="CW17" s="276" t="s">
        <v>3728</v>
      </c>
      <c r="CX17" s="168">
        <v>16</v>
      </c>
      <c r="CY17" s="165" t="s">
        <v>24</v>
      </c>
      <c r="CZ17" s="167"/>
      <c r="DA17" s="167"/>
      <c r="DB17" s="167"/>
      <c r="DC17" s="167"/>
      <c r="DD17" s="167"/>
      <c r="DE17" s="171" t="s">
        <v>52</v>
      </c>
      <c r="DF17" s="172" t="s">
        <v>3772</v>
      </c>
      <c r="DG17" s="14">
        <v>15</v>
      </c>
      <c r="DK17" s="9" t="s">
        <v>3840</v>
      </c>
      <c r="DL17" s="4" t="s">
        <v>3841</v>
      </c>
      <c r="DQ17" s="256"/>
      <c r="DR17" s="257"/>
      <c r="DS17" s="257"/>
      <c r="DT17" s="257"/>
      <c r="DU17" s="258"/>
      <c r="DV17" s="258"/>
      <c r="DW17" s="258"/>
      <c r="DX17" s="259"/>
      <c r="DY17" s="259"/>
      <c r="DZ17" s="259"/>
      <c r="EA17" s="260"/>
      <c r="EB17" s="260"/>
      <c r="EC17" s="260"/>
      <c r="ED17" s="242"/>
      <c r="EE17" s="242"/>
      <c r="EF17" s="242"/>
      <c r="EG17" s="243"/>
      <c r="EH17" s="243"/>
      <c r="EI17" s="243"/>
      <c r="EM17" s="199">
        <v>23</v>
      </c>
      <c r="EN17" s="16" t="s">
        <v>26</v>
      </c>
      <c r="EO17" s="18"/>
      <c r="EP17" s="18"/>
      <c r="EQ17" s="18"/>
      <c r="ER17" s="18"/>
      <c r="ES17" s="18"/>
      <c r="ET17" s="21"/>
      <c r="EU17" s="22"/>
      <c r="EV17" s="208"/>
      <c r="FB17" s="292"/>
      <c r="FC17" s="67">
        <v>16</v>
      </c>
      <c r="FD17" s="64" t="s">
        <v>25</v>
      </c>
      <c r="FE17" s="66"/>
      <c r="FF17" s="66"/>
      <c r="FG17" s="66"/>
      <c r="FH17" s="70" t="s">
        <v>72</v>
      </c>
      <c r="FI17" s="71" t="s">
        <v>3903</v>
      </c>
      <c r="FJ17" s="66"/>
      <c r="FK17">
        <v>15</v>
      </c>
      <c r="FL17" s="294"/>
      <c r="FM17" s="219">
        <v>16</v>
      </c>
      <c r="FN17" s="24" t="s">
        <v>25</v>
      </c>
      <c r="FO17" s="26"/>
      <c r="FP17" s="26"/>
      <c r="FQ17" s="26"/>
      <c r="FR17" s="25" t="s">
        <v>3915</v>
      </c>
      <c r="FS17" s="30" t="s">
        <v>3928</v>
      </c>
      <c r="FT17" s="26"/>
      <c r="FU17">
        <v>15</v>
      </c>
    </row>
    <row r="18" spans="1:177" ht="12.75">
      <c r="A18" s="7"/>
      <c r="B18" s="2"/>
      <c r="D18" s="96">
        <v>17</v>
      </c>
      <c r="E18" s="16" t="s">
        <v>24</v>
      </c>
      <c r="F18" s="18"/>
      <c r="G18" s="18"/>
      <c r="H18" s="18"/>
      <c r="I18" s="18"/>
      <c r="J18" s="18"/>
      <c r="K18" s="21" t="s">
        <v>57</v>
      </c>
      <c r="L18" s="22" t="s">
        <v>3784</v>
      </c>
      <c r="M18" s="14">
        <v>16</v>
      </c>
      <c r="N18" s="294"/>
      <c r="O18" s="94">
        <v>17</v>
      </c>
      <c r="P18" s="24" t="s">
        <v>25</v>
      </c>
      <c r="Q18" s="26"/>
      <c r="R18" s="26"/>
      <c r="S18" s="26"/>
      <c r="T18" s="31" t="s">
        <v>65</v>
      </c>
      <c r="U18" s="32" t="s">
        <v>3771</v>
      </c>
      <c r="V18" s="26"/>
      <c r="W18" s="292"/>
      <c r="X18" s="67">
        <v>17</v>
      </c>
      <c r="Y18" s="64" t="s">
        <v>25</v>
      </c>
      <c r="Z18" s="66"/>
      <c r="AA18" s="66"/>
      <c r="AB18" s="66"/>
      <c r="AC18" s="72" t="s">
        <v>69</v>
      </c>
      <c r="AD18" s="73" t="s">
        <v>3780</v>
      </c>
      <c r="AE18" s="66"/>
      <c r="AG18" s="49" t="s">
        <v>129</v>
      </c>
      <c r="AH18" s="47" t="s">
        <v>3651</v>
      </c>
      <c r="BW18" s="261"/>
      <c r="BX18" s="126"/>
      <c r="BY18" s="16"/>
      <c r="BZ18" s="19" t="s">
        <v>39</v>
      </c>
      <c r="CA18" s="20" t="s">
        <v>3696</v>
      </c>
      <c r="CB18" s="18"/>
      <c r="CC18" s="18"/>
      <c r="CD18" s="17"/>
      <c r="CE18" s="21"/>
      <c r="CF18" s="22"/>
      <c r="CJ18" s="261"/>
      <c r="CK18" s="126"/>
      <c r="CL18" s="16"/>
      <c r="CM18" s="19" t="s">
        <v>39</v>
      </c>
      <c r="CN18" s="20">
        <v>2</v>
      </c>
      <c r="CO18" s="18"/>
      <c r="CP18" s="18"/>
      <c r="CQ18" s="17"/>
      <c r="CR18" s="21"/>
      <c r="CS18" s="22"/>
      <c r="CW18" s="276"/>
      <c r="CX18" s="168">
        <v>17</v>
      </c>
      <c r="CY18" s="165" t="s">
        <v>24</v>
      </c>
      <c r="CZ18" s="167"/>
      <c r="DA18" s="167"/>
      <c r="DB18" s="167"/>
      <c r="DC18" s="167"/>
      <c r="DD18" s="167"/>
      <c r="DE18" s="171" t="s">
        <v>53</v>
      </c>
      <c r="DF18" s="172" t="s">
        <v>3774</v>
      </c>
      <c r="DG18" s="14">
        <v>16</v>
      </c>
      <c r="DK18" s="7"/>
      <c r="DL18" s="2"/>
      <c r="DQ18" s="256"/>
      <c r="DR18" s="244" t="s">
        <v>17</v>
      </c>
      <c r="DS18" s="245"/>
      <c r="DT18" s="245"/>
      <c r="DU18" s="246" t="s">
        <v>17</v>
      </c>
      <c r="DV18" s="247"/>
      <c r="DW18" s="247"/>
      <c r="DX18" s="248" t="s">
        <v>17</v>
      </c>
      <c r="DY18" s="249"/>
      <c r="DZ18" s="249"/>
      <c r="EA18" s="250" t="s">
        <v>17</v>
      </c>
      <c r="EB18" s="251"/>
      <c r="EC18" s="251"/>
      <c r="ED18" s="252" t="s">
        <v>17</v>
      </c>
      <c r="EE18" s="253"/>
      <c r="EF18" s="253"/>
      <c r="EG18" s="254" t="s">
        <v>17</v>
      </c>
      <c r="EH18" s="255"/>
      <c r="EI18" s="255"/>
      <c r="EM18" s="199">
        <v>24</v>
      </c>
      <c r="EN18" s="16" t="s">
        <v>26</v>
      </c>
      <c r="EO18" s="18"/>
      <c r="EP18" s="18"/>
      <c r="EQ18" s="18"/>
      <c r="ER18" s="18"/>
      <c r="ES18" s="18"/>
      <c r="ET18" s="21"/>
      <c r="EU18" s="22"/>
      <c r="EV18" s="208"/>
      <c r="FB18" s="292"/>
      <c r="FC18" s="67">
        <v>17</v>
      </c>
      <c r="FD18" s="64" t="s">
        <v>25</v>
      </c>
      <c r="FE18" s="66"/>
      <c r="FF18" s="66"/>
      <c r="FG18" s="66"/>
      <c r="FH18" s="70" t="s">
        <v>73</v>
      </c>
      <c r="FI18" s="71" t="s">
        <v>3903</v>
      </c>
      <c r="FJ18" s="66"/>
      <c r="FK18">
        <v>16</v>
      </c>
      <c r="FL18" s="294"/>
      <c r="FM18" s="219">
        <v>17</v>
      </c>
      <c r="FN18" s="24" t="s">
        <v>25</v>
      </c>
      <c r="FO18" s="26"/>
      <c r="FP18" s="26"/>
      <c r="FQ18" s="26"/>
      <c r="FR18" s="25" t="s">
        <v>3916</v>
      </c>
      <c r="FS18" s="30" t="s">
        <v>3929</v>
      </c>
      <c r="FT18" s="26"/>
      <c r="FU18">
        <v>16</v>
      </c>
    </row>
    <row r="19" spans="1:177" ht="12.75">
      <c r="A19" s="7"/>
      <c r="B19" s="2"/>
      <c r="D19" s="96">
        <v>18</v>
      </c>
      <c r="E19" s="16" t="s">
        <v>25</v>
      </c>
      <c r="F19" s="18"/>
      <c r="G19" s="18"/>
      <c r="H19" s="18"/>
      <c r="I19" s="18"/>
      <c r="J19" s="18"/>
      <c r="K19" s="21" t="s">
        <v>58</v>
      </c>
      <c r="L19" s="22" t="s">
        <v>3788</v>
      </c>
      <c r="M19" s="14">
        <v>17</v>
      </c>
      <c r="N19" s="294"/>
      <c r="O19" s="94">
        <v>18</v>
      </c>
      <c r="P19" s="24" t="s">
        <v>25</v>
      </c>
      <c r="Q19" s="26"/>
      <c r="R19" s="26"/>
      <c r="S19" s="26"/>
      <c r="T19" s="31" t="s">
        <v>66</v>
      </c>
      <c r="U19" s="32" t="s">
        <v>3773</v>
      </c>
      <c r="V19" s="26"/>
      <c r="W19" s="292"/>
      <c r="X19" s="67">
        <v>18</v>
      </c>
      <c r="Y19" s="64" t="s">
        <v>25</v>
      </c>
      <c r="Z19" s="66"/>
      <c r="AA19" s="66"/>
      <c r="AB19" s="66"/>
      <c r="AC19" s="72" t="s">
        <v>70</v>
      </c>
      <c r="AD19" s="73" t="s">
        <v>3783</v>
      </c>
      <c r="AE19" s="66"/>
      <c r="AG19" s="49" t="s">
        <v>130</v>
      </c>
      <c r="AH19" s="47" t="s">
        <v>3652</v>
      </c>
      <c r="BW19" s="261"/>
      <c r="BX19" s="126"/>
      <c r="BY19" s="16"/>
      <c r="BZ19" s="19" t="s">
        <v>40</v>
      </c>
      <c r="CA19" s="20" t="s">
        <v>3696</v>
      </c>
      <c r="CB19" s="18"/>
      <c r="CC19" s="18"/>
      <c r="CD19" s="17"/>
      <c r="CE19" s="21"/>
      <c r="CF19" s="22"/>
      <c r="CJ19" s="261"/>
      <c r="CK19" s="126"/>
      <c r="CL19" s="16"/>
      <c r="CM19" s="19" t="s">
        <v>40</v>
      </c>
      <c r="CN19" s="20">
        <v>2</v>
      </c>
      <c r="CO19" s="18"/>
      <c r="CP19" s="18"/>
      <c r="CQ19" s="17"/>
      <c r="CR19" s="21"/>
      <c r="CS19" s="22"/>
      <c r="CW19" s="276"/>
      <c r="CX19" s="168">
        <v>18</v>
      </c>
      <c r="CY19" s="165" t="s">
        <v>25</v>
      </c>
      <c r="CZ19" s="167"/>
      <c r="DA19" s="167"/>
      <c r="DB19" s="167"/>
      <c r="DC19" s="167"/>
      <c r="DD19" s="167"/>
      <c r="DE19" s="175" t="s">
        <v>3733</v>
      </c>
      <c r="DF19" s="174" t="s">
        <v>3789</v>
      </c>
      <c r="DG19" s="14">
        <v>17</v>
      </c>
      <c r="DK19" s="7"/>
      <c r="DL19" s="2"/>
      <c r="DQ19" s="256"/>
      <c r="DR19" s="39">
        <v>0</v>
      </c>
      <c r="DS19" s="39">
        <v>20</v>
      </c>
      <c r="DT19" s="39" t="str">
        <f>CONCATENATE("- "&amp;DS19)</f>
        <v>- 20</v>
      </c>
      <c r="DU19" s="103">
        <v>0</v>
      </c>
      <c r="DV19" s="103">
        <v>22</v>
      </c>
      <c r="DW19" s="103" t="str">
        <f>CONCATENATE("- "&amp;DV19)</f>
        <v>- 22</v>
      </c>
      <c r="DX19" s="40">
        <v>0</v>
      </c>
      <c r="DY19" s="40">
        <v>32</v>
      </c>
      <c r="DZ19" s="40" t="str">
        <f>CONCATENATE("- "&amp;DY19)</f>
        <v>- 32</v>
      </c>
      <c r="EA19" s="105">
        <v>0</v>
      </c>
      <c r="EB19" s="105">
        <v>40</v>
      </c>
      <c r="EC19" s="105" t="str">
        <f>CONCATENATE("- "&amp;EB19)</f>
        <v>- 40</v>
      </c>
      <c r="ED19" s="106">
        <v>0</v>
      </c>
      <c r="EE19" s="106">
        <v>49</v>
      </c>
      <c r="EF19" s="106" t="str">
        <f>CONCATENATE("- "&amp;EE19)</f>
        <v>- 49</v>
      </c>
      <c r="EG19" s="38">
        <v>0</v>
      </c>
      <c r="EH19" s="38">
        <v>49</v>
      </c>
      <c r="EI19" s="38" t="str">
        <f>CONCATENATE("- "&amp;EH19)</f>
        <v>- 49</v>
      </c>
      <c r="EM19" s="199">
        <v>25</v>
      </c>
      <c r="EN19" s="16" t="s">
        <v>26</v>
      </c>
      <c r="EO19" s="18"/>
      <c r="EP19" s="18"/>
      <c r="EQ19" s="18"/>
      <c r="ER19" s="18"/>
      <c r="ES19" s="18"/>
      <c r="ET19" s="21"/>
      <c r="EU19" s="22"/>
      <c r="EV19" s="208"/>
      <c r="FB19" s="292"/>
      <c r="FC19" s="67">
        <v>18</v>
      </c>
      <c r="FD19" s="64" t="s">
        <v>25</v>
      </c>
      <c r="FE19" s="66"/>
      <c r="FF19" s="66"/>
      <c r="FG19" s="66"/>
      <c r="FH19" s="70"/>
      <c r="FI19" s="71"/>
      <c r="FJ19" s="66"/>
      <c r="FL19" s="294"/>
      <c r="FM19" s="219">
        <v>18</v>
      </c>
      <c r="FN19" s="24" t="s">
        <v>25</v>
      </c>
      <c r="FO19" s="26"/>
      <c r="FP19" s="26"/>
      <c r="FQ19" s="26"/>
      <c r="FR19" s="31"/>
      <c r="FS19" s="32"/>
      <c r="FT19" s="26"/>
      <c r="FU19">
        <v>17</v>
      </c>
    </row>
    <row r="20" spans="1:177" ht="13.5" thickBot="1">
      <c r="A20" s="9"/>
      <c r="B20" s="4"/>
      <c r="D20" s="96">
        <v>19</v>
      </c>
      <c r="E20" s="16" t="s">
        <v>25</v>
      </c>
      <c r="F20" s="18"/>
      <c r="G20" s="18"/>
      <c r="H20" s="18"/>
      <c r="I20" s="18"/>
      <c r="J20" s="18"/>
      <c r="K20" s="21" t="s">
        <v>59</v>
      </c>
      <c r="L20" s="22" t="s">
        <v>3790</v>
      </c>
      <c r="M20" s="14">
        <v>18</v>
      </c>
      <c r="N20" s="294"/>
      <c r="O20" s="94">
        <v>19</v>
      </c>
      <c r="P20" s="24" t="s">
        <v>25</v>
      </c>
      <c r="Q20" s="26"/>
      <c r="R20" s="26"/>
      <c r="S20" s="26"/>
      <c r="T20" s="31" t="s">
        <v>67</v>
      </c>
      <c r="U20" s="32" t="s">
        <v>3775</v>
      </c>
      <c r="V20" s="26"/>
      <c r="W20" s="292"/>
      <c r="X20" s="67">
        <v>19</v>
      </c>
      <c r="Y20" s="64" t="s">
        <v>25</v>
      </c>
      <c r="Z20" s="66"/>
      <c r="AA20" s="66"/>
      <c r="AB20" s="66"/>
      <c r="AC20" s="72" t="s">
        <v>71</v>
      </c>
      <c r="AD20" s="73" t="s">
        <v>3785</v>
      </c>
      <c r="AE20" s="66"/>
      <c r="AG20" s="49" t="s">
        <v>131</v>
      </c>
      <c r="AH20" s="47" t="s">
        <v>3652</v>
      </c>
      <c r="BW20" s="261"/>
      <c r="BX20" s="126"/>
      <c r="BY20" s="16"/>
      <c r="BZ20" s="19" t="s">
        <v>41</v>
      </c>
      <c r="CA20" s="20" t="s">
        <v>3696</v>
      </c>
      <c r="CB20" s="18"/>
      <c r="CC20" s="18"/>
      <c r="CD20" s="17"/>
      <c r="CE20" s="21"/>
      <c r="CF20" s="22"/>
      <c r="CJ20" s="261"/>
      <c r="CK20" s="126"/>
      <c r="CL20" s="16"/>
      <c r="CM20" s="19" t="s">
        <v>41</v>
      </c>
      <c r="CN20" s="20">
        <v>2</v>
      </c>
      <c r="CO20" s="18"/>
      <c r="CP20" s="18"/>
      <c r="CQ20" s="17"/>
      <c r="CR20" s="21"/>
      <c r="CS20" s="22"/>
      <c r="CW20" s="276"/>
      <c r="CX20" s="168">
        <v>19</v>
      </c>
      <c r="CY20" s="165" t="s">
        <v>25</v>
      </c>
      <c r="CZ20" s="167"/>
      <c r="DA20" s="167"/>
      <c r="DB20" s="167"/>
      <c r="DC20" s="167"/>
      <c r="DD20" s="167"/>
      <c r="DE20" s="173" t="s">
        <v>3734</v>
      </c>
      <c r="DF20" s="174" t="s">
        <v>3791</v>
      </c>
      <c r="DG20" s="14">
        <v>18</v>
      </c>
      <c r="DK20" s="9"/>
      <c r="DL20" s="4"/>
      <c r="DQ20" s="256"/>
      <c r="DR20" s="39">
        <v>20.1</v>
      </c>
      <c r="DS20" s="39">
        <v>22</v>
      </c>
      <c r="DT20" s="44" t="s">
        <v>3601</v>
      </c>
      <c r="DU20" s="103">
        <v>22.1</v>
      </c>
      <c r="DV20" s="103">
        <v>25</v>
      </c>
      <c r="DW20" s="110" t="s">
        <v>3602</v>
      </c>
      <c r="DX20" s="40">
        <v>32.1</v>
      </c>
      <c r="DY20" s="40">
        <v>36</v>
      </c>
      <c r="DZ20" s="45" t="s">
        <v>3617</v>
      </c>
      <c r="EA20" s="105">
        <v>40.1</v>
      </c>
      <c r="EB20" s="105">
        <v>44</v>
      </c>
      <c r="EC20" s="111" t="s">
        <v>106</v>
      </c>
      <c r="ED20" s="106">
        <v>49.1</v>
      </c>
      <c r="EE20" s="106">
        <v>55</v>
      </c>
      <c r="EF20" s="112" t="s">
        <v>3604</v>
      </c>
      <c r="EG20" s="38">
        <v>49.1</v>
      </c>
      <c r="EH20" s="38">
        <v>55</v>
      </c>
      <c r="EI20" s="43" t="s">
        <v>3604</v>
      </c>
      <c r="EM20" s="199">
        <v>26</v>
      </c>
      <c r="EN20" s="16" t="s">
        <v>26</v>
      </c>
      <c r="EO20" s="18"/>
      <c r="EP20" s="18"/>
      <c r="EQ20" s="18"/>
      <c r="ER20" s="18"/>
      <c r="ES20" s="18"/>
      <c r="ET20" s="21"/>
      <c r="EU20" s="22"/>
      <c r="EV20" s="208"/>
      <c r="FB20" s="292"/>
      <c r="FC20" s="67">
        <v>19</v>
      </c>
      <c r="FD20" s="64" t="s">
        <v>25</v>
      </c>
      <c r="FE20" s="66"/>
      <c r="FF20" s="66"/>
      <c r="FG20" s="66"/>
      <c r="FH20" s="70"/>
      <c r="FI20" s="71"/>
      <c r="FJ20" s="66"/>
      <c r="FL20" s="294"/>
      <c r="FM20" s="219">
        <v>19</v>
      </c>
      <c r="FN20" s="24" t="s">
        <v>25</v>
      </c>
      <c r="FO20" s="26"/>
      <c r="FP20" s="26"/>
      <c r="FQ20" s="26"/>
      <c r="FR20" s="31" t="s">
        <v>62</v>
      </c>
      <c r="FS20" s="30" t="s">
        <v>3930</v>
      </c>
      <c r="FT20" s="26"/>
      <c r="FU20">
        <v>18</v>
      </c>
    </row>
    <row r="21" spans="1:177" ht="12.75" customHeight="1">
      <c r="A21" s="7"/>
      <c r="B21" s="2"/>
      <c r="D21" s="96">
        <v>20</v>
      </c>
      <c r="E21" s="16" t="s">
        <v>25</v>
      </c>
      <c r="F21" s="18"/>
      <c r="G21" s="18"/>
      <c r="H21" s="18"/>
      <c r="I21" s="18"/>
      <c r="J21" s="18"/>
      <c r="K21" s="21" t="s">
        <v>60</v>
      </c>
      <c r="L21" s="22" t="s">
        <v>3792</v>
      </c>
      <c r="M21" s="14">
        <v>19</v>
      </c>
      <c r="N21" s="294"/>
      <c r="O21" s="94">
        <v>20</v>
      </c>
      <c r="P21" s="24" t="s">
        <v>25</v>
      </c>
      <c r="Q21" s="26"/>
      <c r="R21" s="26"/>
      <c r="S21" s="26"/>
      <c r="T21" s="31" t="s">
        <v>68</v>
      </c>
      <c r="U21" s="32" t="s">
        <v>3777</v>
      </c>
      <c r="V21" s="26"/>
      <c r="W21" s="292"/>
      <c r="X21" s="67">
        <v>20</v>
      </c>
      <c r="Y21" s="64" t="s">
        <v>25</v>
      </c>
      <c r="Z21" s="66"/>
      <c r="AA21" s="66"/>
      <c r="AB21" s="66"/>
      <c r="AC21" s="72" t="s">
        <v>72</v>
      </c>
      <c r="AD21" s="73" t="s">
        <v>3786</v>
      </c>
      <c r="AE21" s="66"/>
      <c r="AG21" s="49" t="s">
        <v>132</v>
      </c>
      <c r="AH21" s="47" t="s">
        <v>3653</v>
      </c>
      <c r="BX21" s="126"/>
      <c r="BY21" s="16"/>
      <c r="BZ21" s="18"/>
      <c r="CA21" s="18"/>
      <c r="CB21" s="18"/>
      <c r="CC21" s="18"/>
      <c r="CD21" s="17"/>
      <c r="CE21" s="21"/>
      <c r="CF21" s="22"/>
      <c r="CK21" s="126"/>
      <c r="CL21" s="16"/>
      <c r="CM21" s="18"/>
      <c r="CN21" s="18"/>
      <c r="CO21" s="18"/>
      <c r="CP21" s="18"/>
      <c r="CQ21" s="17"/>
      <c r="CR21" s="21"/>
      <c r="CS21" s="22"/>
      <c r="CW21" s="276"/>
      <c r="CX21" s="168">
        <v>20</v>
      </c>
      <c r="CY21" s="165" t="s">
        <v>25</v>
      </c>
      <c r="CZ21" s="167"/>
      <c r="DA21" s="167"/>
      <c r="DB21" s="167"/>
      <c r="DC21" s="167"/>
      <c r="DD21" s="167"/>
      <c r="DE21" s="171" t="s">
        <v>54</v>
      </c>
      <c r="DF21" s="172" t="s">
        <v>3776</v>
      </c>
      <c r="DG21" s="14">
        <v>19</v>
      </c>
      <c r="DK21" s="7"/>
      <c r="DL21" s="2"/>
      <c r="DQ21" s="256"/>
      <c r="DR21" s="39">
        <v>22.1</v>
      </c>
      <c r="DS21" s="39">
        <v>25</v>
      </c>
      <c r="DT21" s="44" t="s">
        <v>3602</v>
      </c>
      <c r="DU21" s="103">
        <v>25.1</v>
      </c>
      <c r="DV21" s="103">
        <v>28</v>
      </c>
      <c r="DW21" s="110" t="s">
        <v>3606</v>
      </c>
      <c r="DX21" s="40">
        <v>36.1</v>
      </c>
      <c r="DY21" s="40">
        <v>40</v>
      </c>
      <c r="DZ21" s="45" t="s">
        <v>105</v>
      </c>
      <c r="EA21" s="105">
        <v>44.1</v>
      </c>
      <c r="EB21" s="105">
        <v>48</v>
      </c>
      <c r="EC21" s="111" t="s">
        <v>107</v>
      </c>
      <c r="ED21" s="106">
        <v>55.1</v>
      </c>
      <c r="EE21" s="106">
        <v>62</v>
      </c>
      <c r="EF21" s="112" t="s">
        <v>3608</v>
      </c>
      <c r="EG21" s="38">
        <v>55.1</v>
      </c>
      <c r="EH21" s="38">
        <v>62</v>
      </c>
      <c r="EI21" s="43" t="s">
        <v>3608</v>
      </c>
      <c r="EM21" s="199">
        <v>27</v>
      </c>
      <c r="EN21" s="16" t="s">
        <v>26</v>
      </c>
      <c r="EO21" s="18"/>
      <c r="EP21" s="18"/>
      <c r="EQ21" s="18"/>
      <c r="ER21" s="18"/>
      <c r="ES21" s="18"/>
      <c r="ET21" s="21"/>
      <c r="EU21" s="22"/>
      <c r="EV21" s="208"/>
      <c r="FB21" s="292"/>
      <c r="FC21" s="67">
        <v>20</v>
      </c>
      <c r="FD21" s="64" t="s">
        <v>25</v>
      </c>
      <c r="FE21" s="66"/>
      <c r="FF21" s="66"/>
      <c r="FG21" s="66"/>
      <c r="FH21" s="72"/>
      <c r="FI21" s="73"/>
      <c r="FJ21" s="66"/>
      <c r="FL21" s="294"/>
      <c r="FM21" s="219">
        <v>20</v>
      </c>
      <c r="FN21" s="24" t="s">
        <v>25</v>
      </c>
      <c r="FO21" s="26"/>
      <c r="FP21" s="26"/>
      <c r="FQ21" s="26"/>
      <c r="FR21" s="31" t="s">
        <v>63</v>
      </c>
      <c r="FS21" s="30" t="s">
        <v>3930</v>
      </c>
      <c r="FT21" s="26"/>
      <c r="FU21">
        <v>19</v>
      </c>
    </row>
    <row r="22" spans="1:177" ht="12.75">
      <c r="A22" s="7" t="s">
        <v>9</v>
      </c>
      <c r="B22" s="2" t="s">
        <v>8</v>
      </c>
      <c r="D22" s="96">
        <v>21</v>
      </c>
      <c r="E22" s="16" t="s">
        <v>26</v>
      </c>
      <c r="F22" s="18"/>
      <c r="G22" s="18"/>
      <c r="H22" s="18"/>
      <c r="I22" s="18"/>
      <c r="J22" s="18"/>
      <c r="K22" s="21" t="s">
        <v>61</v>
      </c>
      <c r="L22" s="22" t="s">
        <v>3793</v>
      </c>
      <c r="M22" s="14">
        <v>20</v>
      </c>
      <c r="N22" s="294"/>
      <c r="O22" s="94">
        <v>21</v>
      </c>
      <c r="P22" s="24" t="s">
        <v>25</v>
      </c>
      <c r="Q22" s="26"/>
      <c r="R22" s="26"/>
      <c r="S22" s="26"/>
      <c r="T22" s="31" t="s">
        <v>69</v>
      </c>
      <c r="U22" s="32" t="s">
        <v>3780</v>
      </c>
      <c r="V22" s="26"/>
      <c r="W22" s="292"/>
      <c r="X22" s="67">
        <v>21</v>
      </c>
      <c r="Y22" s="64" t="s">
        <v>25</v>
      </c>
      <c r="Z22" s="66"/>
      <c r="AA22" s="66"/>
      <c r="AB22" s="66"/>
      <c r="AC22" s="72" t="s">
        <v>73</v>
      </c>
      <c r="AD22" s="73" t="s">
        <v>3787</v>
      </c>
      <c r="AE22" s="66"/>
      <c r="AG22" s="49" t="s">
        <v>133</v>
      </c>
      <c r="AH22" s="47" t="s">
        <v>3653</v>
      </c>
      <c r="AK22" s="295" t="s">
        <v>3749</v>
      </c>
      <c r="AL22" s="295"/>
      <c r="AM22" s="295"/>
      <c r="AN22" s="296" t="s">
        <v>3750</v>
      </c>
      <c r="AO22" s="296"/>
      <c r="AP22" s="296"/>
      <c r="AQ22" s="243" t="s">
        <v>3752</v>
      </c>
      <c r="AR22" s="243"/>
      <c r="AS22" s="243"/>
      <c r="AT22" s="277" t="s">
        <v>82</v>
      </c>
      <c r="AU22" s="277"/>
      <c r="AV22" s="277"/>
      <c r="AW22" s="278" t="s">
        <v>82</v>
      </c>
      <c r="AX22" s="278"/>
      <c r="AY22" s="278"/>
      <c r="CW22" s="276"/>
      <c r="CX22" s="168">
        <v>21</v>
      </c>
      <c r="CY22" s="165" t="s">
        <v>26</v>
      </c>
      <c r="CZ22" s="167"/>
      <c r="DA22" s="167"/>
      <c r="DB22" s="167"/>
      <c r="DC22" s="167"/>
      <c r="DD22" s="167"/>
      <c r="DE22" s="171" t="s">
        <v>55</v>
      </c>
      <c r="DF22" s="172" t="s">
        <v>3778</v>
      </c>
      <c r="DG22" s="14">
        <v>20</v>
      </c>
      <c r="DK22" s="7" t="s">
        <v>9</v>
      </c>
      <c r="DL22" s="2" t="s">
        <v>8</v>
      </c>
      <c r="DQ22" s="256"/>
      <c r="DR22" s="39">
        <v>25.1</v>
      </c>
      <c r="DS22" s="39">
        <v>28</v>
      </c>
      <c r="DT22" s="44" t="s">
        <v>3606</v>
      </c>
      <c r="DU22" s="103">
        <v>28.1</v>
      </c>
      <c r="DV22" s="103">
        <v>32</v>
      </c>
      <c r="DW22" s="110" t="s">
        <v>3611</v>
      </c>
      <c r="DX22" s="40">
        <v>40.1</v>
      </c>
      <c r="DY22" s="40">
        <v>44</v>
      </c>
      <c r="DZ22" s="45" t="s">
        <v>106</v>
      </c>
      <c r="EA22" s="105">
        <v>48.1</v>
      </c>
      <c r="EB22" s="105">
        <v>52</v>
      </c>
      <c r="EC22" s="111" t="s">
        <v>108</v>
      </c>
      <c r="ED22" s="106">
        <v>62.1</v>
      </c>
      <c r="EE22" s="106">
        <v>70</v>
      </c>
      <c r="EF22" s="112" t="s">
        <v>3613</v>
      </c>
      <c r="EG22" s="38">
        <v>62.1</v>
      </c>
      <c r="EH22" s="38">
        <v>70</v>
      </c>
      <c r="EI22" s="43" t="s">
        <v>3613</v>
      </c>
      <c r="EM22" s="199">
        <v>28</v>
      </c>
      <c r="EN22" s="16" t="s">
        <v>26</v>
      </c>
      <c r="EO22" s="18"/>
      <c r="EP22" s="18"/>
      <c r="EQ22" s="18"/>
      <c r="ER22" s="18"/>
      <c r="ES22" s="18"/>
      <c r="ET22" s="21"/>
      <c r="EU22" s="22"/>
      <c r="EV22" s="208"/>
      <c r="FB22" s="292"/>
      <c r="FC22" s="67">
        <v>21</v>
      </c>
      <c r="FD22" s="64" t="s">
        <v>25</v>
      </c>
      <c r="FE22" s="66"/>
      <c r="FF22" s="66"/>
      <c r="FG22" s="66"/>
      <c r="FH22" s="72"/>
      <c r="FI22" s="73"/>
      <c r="FJ22" s="66"/>
      <c r="FL22" s="294"/>
      <c r="FM22" s="219">
        <v>21</v>
      </c>
      <c r="FN22" s="24" t="s">
        <v>25</v>
      </c>
      <c r="FO22" s="26"/>
      <c r="FP22" s="26"/>
      <c r="FQ22" s="26"/>
      <c r="FR22" s="31" t="s">
        <v>64</v>
      </c>
      <c r="FS22" s="30" t="s">
        <v>3931</v>
      </c>
      <c r="FT22" s="26"/>
      <c r="FU22">
        <v>20</v>
      </c>
    </row>
    <row r="23" spans="1:177" ht="25.5" thickBot="1">
      <c r="A23" s="9"/>
      <c r="B23" s="4" t="s">
        <v>3654</v>
      </c>
      <c r="D23" s="96">
        <v>22</v>
      </c>
      <c r="E23" s="16" t="s">
        <v>26</v>
      </c>
      <c r="F23" s="18"/>
      <c r="G23" s="18"/>
      <c r="H23" s="18"/>
      <c r="I23" s="18"/>
      <c r="J23" s="18"/>
      <c r="K23" s="21" t="s">
        <v>62</v>
      </c>
      <c r="L23" s="22" t="s">
        <v>3761</v>
      </c>
      <c r="M23" s="14">
        <v>21</v>
      </c>
      <c r="N23" s="294"/>
      <c r="O23" s="94">
        <v>22</v>
      </c>
      <c r="P23" s="24" t="s">
        <v>26</v>
      </c>
      <c r="Q23" s="26"/>
      <c r="R23" s="26"/>
      <c r="S23" s="26"/>
      <c r="T23" s="31" t="s">
        <v>70</v>
      </c>
      <c r="U23" s="32" t="s">
        <v>3783</v>
      </c>
      <c r="V23" s="26"/>
      <c r="W23" s="292"/>
      <c r="X23" s="67">
        <v>22</v>
      </c>
      <c r="Y23" s="64" t="s">
        <v>26</v>
      </c>
      <c r="Z23" s="66"/>
      <c r="AA23" s="66"/>
      <c r="AB23" s="66"/>
      <c r="AG23" s="49" t="s">
        <v>134</v>
      </c>
      <c r="AH23" s="47" t="s">
        <v>3653</v>
      </c>
      <c r="AK23" s="295"/>
      <c r="AL23" s="295"/>
      <c r="AM23" s="295"/>
      <c r="AN23" s="296"/>
      <c r="AO23" s="296"/>
      <c r="AP23" s="296"/>
      <c r="AQ23" s="243"/>
      <c r="AR23" s="243"/>
      <c r="AS23" s="243"/>
      <c r="AT23" s="277"/>
      <c r="AU23" s="277"/>
      <c r="AV23" s="277"/>
      <c r="AW23" s="278"/>
      <c r="AX23" s="278"/>
      <c r="AY23" s="278"/>
      <c r="CW23" s="276"/>
      <c r="CX23" s="168">
        <v>22</v>
      </c>
      <c r="CY23" s="165" t="s">
        <v>26</v>
      </c>
      <c r="CZ23" s="167"/>
      <c r="DA23" s="167"/>
      <c r="DB23" s="167"/>
      <c r="DC23" s="167"/>
      <c r="DD23" s="167"/>
      <c r="DE23" s="171" t="s">
        <v>56</v>
      </c>
      <c r="DF23" s="172" t="s">
        <v>3781</v>
      </c>
      <c r="DG23" s="14">
        <v>21</v>
      </c>
      <c r="DK23" s="9" t="s">
        <v>3842</v>
      </c>
      <c r="DL23" s="4" t="s">
        <v>3843</v>
      </c>
      <c r="DQ23" s="256"/>
      <c r="DR23" s="39">
        <v>28.1</v>
      </c>
      <c r="DS23" s="39">
        <v>32</v>
      </c>
      <c r="DT23" s="44" t="s">
        <v>3611</v>
      </c>
      <c r="DU23" s="103">
        <v>32.1</v>
      </c>
      <c r="DV23" s="103">
        <v>36</v>
      </c>
      <c r="DW23" s="110" t="s">
        <v>3617</v>
      </c>
      <c r="DX23" s="40">
        <v>44.1</v>
      </c>
      <c r="DY23" s="40">
        <v>48</v>
      </c>
      <c r="DZ23" s="45" t="s">
        <v>107</v>
      </c>
      <c r="EA23" s="105">
        <v>52.1</v>
      </c>
      <c r="EB23" s="105">
        <v>57</v>
      </c>
      <c r="EC23" s="111" t="s">
        <v>109</v>
      </c>
      <c r="ED23" s="106">
        <v>70.1</v>
      </c>
      <c r="EE23" s="106"/>
      <c r="EF23" s="112" t="s">
        <v>3619</v>
      </c>
      <c r="EG23" s="38">
        <v>70.1</v>
      </c>
      <c r="EH23" s="38"/>
      <c r="EI23" s="43" t="s">
        <v>3619</v>
      </c>
      <c r="EM23" s="199">
        <v>29</v>
      </c>
      <c r="EN23" s="16" t="s">
        <v>26</v>
      </c>
      <c r="EO23" s="18"/>
      <c r="EP23" s="18"/>
      <c r="EQ23" s="18"/>
      <c r="ER23" s="18"/>
      <c r="ES23" s="18"/>
      <c r="ET23" s="21"/>
      <c r="EU23" s="22"/>
      <c r="EV23" s="208"/>
      <c r="FB23" s="292"/>
      <c r="FC23" s="67">
        <v>22</v>
      </c>
      <c r="FD23" s="64" t="s">
        <v>26</v>
      </c>
      <c r="FE23" s="66"/>
      <c r="FF23" s="66"/>
      <c r="FG23" s="66"/>
      <c r="FH23" s="72"/>
      <c r="FI23" s="73"/>
      <c r="FJ23" s="66"/>
      <c r="FL23" s="294"/>
      <c r="FM23" s="219">
        <v>22</v>
      </c>
      <c r="FN23" s="24" t="s">
        <v>26</v>
      </c>
      <c r="FO23" s="26"/>
      <c r="FP23" s="26"/>
      <c r="FQ23" s="26"/>
      <c r="FR23" s="31" t="s">
        <v>65</v>
      </c>
      <c r="FS23" s="30" t="s">
        <v>3932</v>
      </c>
      <c r="FT23" s="26"/>
      <c r="FU23">
        <v>21</v>
      </c>
    </row>
    <row r="24" spans="1:177" ht="12.75">
      <c r="A24" s="7"/>
      <c r="B24" s="2"/>
      <c r="D24" s="96">
        <v>23</v>
      </c>
      <c r="E24" s="16" t="s">
        <v>26</v>
      </c>
      <c r="F24" s="18"/>
      <c r="G24" s="18"/>
      <c r="H24" s="18"/>
      <c r="I24" s="18"/>
      <c r="J24" s="18"/>
      <c r="K24" s="21" t="s">
        <v>63</v>
      </c>
      <c r="L24" s="22" t="s">
        <v>3764</v>
      </c>
      <c r="M24" s="14">
        <v>22</v>
      </c>
      <c r="O24" s="94">
        <v>23</v>
      </c>
      <c r="P24" s="24" t="s">
        <v>26</v>
      </c>
      <c r="Q24" s="26"/>
      <c r="R24" s="26"/>
      <c r="S24" s="26"/>
      <c r="T24" s="31" t="s">
        <v>71</v>
      </c>
      <c r="U24" s="32" t="s">
        <v>3785</v>
      </c>
      <c r="V24" s="26"/>
      <c r="W24" s="66"/>
      <c r="X24" s="67">
        <v>23</v>
      </c>
      <c r="Y24" s="64" t="s">
        <v>26</v>
      </c>
      <c r="Z24" s="66"/>
      <c r="AA24" s="66"/>
      <c r="AB24" s="66"/>
      <c r="AG24" s="49" t="s">
        <v>135</v>
      </c>
      <c r="AH24" s="47" t="s">
        <v>3655</v>
      </c>
      <c r="AK24" s="270" t="s">
        <v>0</v>
      </c>
      <c r="AL24" s="271"/>
      <c r="AM24" s="271"/>
      <c r="AN24" s="289" t="s">
        <v>0</v>
      </c>
      <c r="AO24" s="290"/>
      <c r="AP24" s="290"/>
      <c r="AQ24" s="254" t="s">
        <v>0</v>
      </c>
      <c r="AR24" s="255"/>
      <c r="AS24" s="255"/>
      <c r="AT24" s="245" t="s">
        <v>14</v>
      </c>
      <c r="AU24" s="245"/>
      <c r="AV24" s="245"/>
      <c r="AW24" s="249" t="s">
        <v>17</v>
      </c>
      <c r="AX24" s="249"/>
      <c r="AY24" s="249"/>
      <c r="CW24" s="276"/>
      <c r="CX24" s="168">
        <v>23</v>
      </c>
      <c r="CY24" s="165" t="s">
        <v>26</v>
      </c>
      <c r="CZ24" s="167"/>
      <c r="DA24" s="167"/>
      <c r="DB24" s="167"/>
      <c r="DC24" s="167"/>
      <c r="DD24" s="167"/>
      <c r="DE24" s="171" t="s">
        <v>57</v>
      </c>
      <c r="DF24" s="172" t="s">
        <v>3784</v>
      </c>
      <c r="DG24" s="14">
        <v>22</v>
      </c>
      <c r="DK24" s="7"/>
      <c r="DL24" s="2"/>
      <c r="DQ24" s="256"/>
      <c r="DR24" s="39">
        <v>32.1</v>
      </c>
      <c r="DS24" s="39">
        <v>36</v>
      </c>
      <c r="DT24" s="44" t="s">
        <v>3617</v>
      </c>
      <c r="DU24" s="103">
        <v>36.1</v>
      </c>
      <c r="DV24" s="103">
        <v>40</v>
      </c>
      <c r="DW24" s="110" t="s">
        <v>105</v>
      </c>
      <c r="DX24" s="40">
        <v>48.1</v>
      </c>
      <c r="DY24" s="40">
        <v>52</v>
      </c>
      <c r="DZ24" s="45" t="s">
        <v>108</v>
      </c>
      <c r="EA24" s="105">
        <v>57.1</v>
      </c>
      <c r="EB24" s="105">
        <v>63</v>
      </c>
      <c r="EC24" s="111" t="s">
        <v>110</v>
      </c>
      <c r="ED24" s="106"/>
      <c r="EE24" s="106"/>
      <c r="EF24" s="112"/>
      <c r="EG24" s="38"/>
      <c r="EH24" s="38"/>
      <c r="EI24" s="202"/>
      <c r="EM24" s="199">
        <v>30</v>
      </c>
      <c r="EN24" s="16" t="s">
        <v>26</v>
      </c>
      <c r="EO24" s="18"/>
      <c r="EP24" s="18"/>
      <c r="EQ24" s="18"/>
      <c r="ER24" s="18"/>
      <c r="ES24" s="18"/>
      <c r="ET24" s="21"/>
      <c r="EU24" s="22"/>
      <c r="EV24" s="208"/>
      <c r="FB24" s="66"/>
      <c r="FC24" s="67">
        <v>23</v>
      </c>
      <c r="FD24" s="64" t="s">
        <v>26</v>
      </c>
      <c r="FE24" s="66"/>
      <c r="FF24" s="66"/>
      <c r="FG24" s="66"/>
      <c r="FH24" s="72"/>
      <c r="FI24" s="73"/>
      <c r="FJ24" s="66"/>
      <c r="FM24" s="219">
        <v>23</v>
      </c>
      <c r="FN24" s="24" t="s">
        <v>26</v>
      </c>
      <c r="FO24" s="26"/>
      <c r="FP24" s="26"/>
      <c r="FQ24" s="26"/>
      <c r="FR24" s="31" t="s">
        <v>66</v>
      </c>
      <c r="FS24" s="30" t="s">
        <v>3933</v>
      </c>
      <c r="FT24" s="26"/>
      <c r="FU24">
        <v>22</v>
      </c>
    </row>
    <row r="25" spans="1:177" ht="12.75">
      <c r="A25" s="7" t="s">
        <v>10</v>
      </c>
      <c r="B25" s="2" t="s">
        <v>4</v>
      </c>
      <c r="D25" s="96">
        <v>24</v>
      </c>
      <c r="E25" s="16" t="s">
        <v>26</v>
      </c>
      <c r="F25" s="18"/>
      <c r="G25" s="18"/>
      <c r="H25" s="18"/>
      <c r="I25" s="18"/>
      <c r="J25" s="18"/>
      <c r="K25" s="21" t="s">
        <v>64</v>
      </c>
      <c r="L25" s="22" t="s">
        <v>3768</v>
      </c>
      <c r="M25" s="14">
        <v>23</v>
      </c>
      <c r="O25" s="94">
        <v>24</v>
      </c>
      <c r="P25" s="24" t="s">
        <v>26</v>
      </c>
      <c r="Q25" s="26"/>
      <c r="R25" s="26"/>
      <c r="S25" s="26"/>
      <c r="T25" s="31" t="s">
        <v>72</v>
      </c>
      <c r="U25" s="32" t="s">
        <v>3786</v>
      </c>
      <c r="V25" s="26"/>
      <c r="W25" s="66"/>
      <c r="X25" s="67">
        <v>24</v>
      </c>
      <c r="Y25" s="64" t="s">
        <v>26</v>
      </c>
      <c r="Z25" s="66"/>
      <c r="AA25" s="66"/>
      <c r="AB25" s="66"/>
      <c r="AG25" s="49" t="s">
        <v>136</v>
      </c>
      <c r="AH25" s="47" t="s">
        <v>3655</v>
      </c>
      <c r="AK25" s="36">
        <v>0</v>
      </c>
      <c r="AL25" s="36">
        <v>21</v>
      </c>
      <c r="AM25" s="36" t="str">
        <f>CONCATENATE("- "&amp;AL25)</f>
        <v>- 21</v>
      </c>
      <c r="AN25" s="37">
        <v>0</v>
      </c>
      <c r="AO25" s="37">
        <v>24</v>
      </c>
      <c r="AP25" s="37" t="str">
        <f>CONCATENATE("- "&amp;AO25)</f>
        <v>- 24</v>
      </c>
      <c r="AQ25" s="38">
        <v>0</v>
      </c>
      <c r="AR25" s="38">
        <v>27</v>
      </c>
      <c r="AS25" s="38" t="str">
        <f>CONCATENATE("- "&amp;AR25)</f>
        <v>- 27</v>
      </c>
      <c r="AT25" s="39">
        <v>0</v>
      </c>
      <c r="AU25" s="39">
        <v>37</v>
      </c>
      <c r="AV25" s="39" t="str">
        <f>CONCATENATE("- "&amp;AU25)</f>
        <v>- 37</v>
      </c>
      <c r="AW25" s="40">
        <v>0</v>
      </c>
      <c r="AX25" s="40">
        <v>36</v>
      </c>
      <c r="AY25" s="40" t="str">
        <f>CONCATENATE("- "&amp;AX25)</f>
        <v>- 36</v>
      </c>
      <c r="CW25" s="276"/>
      <c r="CX25" s="168">
        <v>24</v>
      </c>
      <c r="CY25" s="165" t="s">
        <v>26</v>
      </c>
      <c r="CZ25" s="167"/>
      <c r="DA25" s="167"/>
      <c r="DB25" s="167"/>
      <c r="DC25" s="167"/>
      <c r="DD25" s="167"/>
      <c r="DE25" s="175" t="s">
        <v>3735</v>
      </c>
      <c r="DF25" s="174" t="s">
        <v>3794</v>
      </c>
      <c r="DG25" s="14">
        <v>23</v>
      </c>
      <c r="DK25" s="7" t="s">
        <v>10</v>
      </c>
      <c r="DL25" s="2" t="s">
        <v>4</v>
      </c>
      <c r="DQ25" s="256"/>
      <c r="DR25" s="39">
        <v>36.1</v>
      </c>
      <c r="DS25" s="39">
        <v>40</v>
      </c>
      <c r="DT25" s="44" t="s">
        <v>105</v>
      </c>
      <c r="DU25" s="103">
        <v>40.1</v>
      </c>
      <c r="DV25" s="103">
        <v>44</v>
      </c>
      <c r="DW25" s="110" t="s">
        <v>106</v>
      </c>
      <c r="DX25" s="40">
        <v>52.1</v>
      </c>
      <c r="DY25" s="40">
        <v>57</v>
      </c>
      <c r="DZ25" s="45" t="s">
        <v>109</v>
      </c>
      <c r="EA25" s="105">
        <v>63.1</v>
      </c>
      <c r="EB25" s="105">
        <v>70</v>
      </c>
      <c r="EC25" s="111" t="s">
        <v>3627</v>
      </c>
      <c r="ED25" s="106"/>
      <c r="EE25" s="106"/>
      <c r="EF25" s="112"/>
      <c r="EG25" s="38"/>
      <c r="EH25" s="202"/>
      <c r="EI25" s="202"/>
      <c r="EM25" s="199">
        <v>31</v>
      </c>
      <c r="EN25" s="16" t="s">
        <v>26</v>
      </c>
      <c r="EO25" s="18"/>
      <c r="EP25" s="18"/>
      <c r="EQ25" s="18"/>
      <c r="ER25" s="18"/>
      <c r="ES25" s="18"/>
      <c r="ET25" s="21"/>
      <c r="EU25" s="22"/>
      <c r="EV25" s="208"/>
      <c r="FB25" s="66"/>
      <c r="FC25" s="67">
        <v>24</v>
      </c>
      <c r="FD25" s="64" t="s">
        <v>26</v>
      </c>
      <c r="FE25" s="66"/>
      <c r="FF25" s="66"/>
      <c r="FG25" s="66"/>
      <c r="FH25" s="72"/>
      <c r="FI25" s="73"/>
      <c r="FJ25" s="66"/>
      <c r="FM25" s="219">
        <v>24</v>
      </c>
      <c r="FN25" s="24" t="s">
        <v>26</v>
      </c>
      <c r="FO25" s="26"/>
      <c r="FP25" s="26"/>
      <c r="FQ25" s="26"/>
      <c r="FR25" s="31" t="s">
        <v>67</v>
      </c>
      <c r="FS25" s="30" t="s">
        <v>3933</v>
      </c>
      <c r="FT25" s="26"/>
      <c r="FU25">
        <v>23</v>
      </c>
    </row>
    <row r="26" spans="1:177" ht="13.5" thickBot="1">
      <c r="A26" s="9"/>
      <c r="B26" s="4" t="s">
        <v>3656</v>
      </c>
      <c r="D26" s="96">
        <v>25</v>
      </c>
      <c r="E26" s="16" t="s">
        <v>26</v>
      </c>
      <c r="F26" s="18"/>
      <c r="G26" s="18"/>
      <c r="H26" s="18"/>
      <c r="I26" s="18"/>
      <c r="J26" s="18"/>
      <c r="K26" s="21" t="s">
        <v>65</v>
      </c>
      <c r="L26" s="22" t="s">
        <v>3771</v>
      </c>
      <c r="M26" s="14">
        <v>24</v>
      </c>
      <c r="O26" s="94">
        <v>25</v>
      </c>
      <c r="P26" s="24" t="s">
        <v>26</v>
      </c>
      <c r="Q26" s="26"/>
      <c r="R26" s="26"/>
      <c r="S26" s="26"/>
      <c r="T26" s="31" t="s">
        <v>73</v>
      </c>
      <c r="U26" s="32" t="s">
        <v>3787</v>
      </c>
      <c r="V26" s="26"/>
      <c r="W26" s="66"/>
      <c r="X26" s="67">
        <v>25</v>
      </c>
      <c r="Y26" s="64" t="s">
        <v>26</v>
      </c>
      <c r="Z26" s="66"/>
      <c r="AA26" s="66"/>
      <c r="AB26" s="66"/>
      <c r="AG26" s="49" t="s">
        <v>137</v>
      </c>
      <c r="AH26" s="47" t="s">
        <v>3655</v>
      </c>
      <c r="AK26" s="36">
        <v>21.1</v>
      </c>
      <c r="AL26" s="36">
        <v>24</v>
      </c>
      <c r="AM26" s="41" t="s">
        <v>88</v>
      </c>
      <c r="AN26" s="37">
        <v>24.1</v>
      </c>
      <c r="AO26" s="37">
        <v>27</v>
      </c>
      <c r="AP26" s="42" t="s">
        <v>89</v>
      </c>
      <c r="AQ26" s="38">
        <v>27.1</v>
      </c>
      <c r="AR26" s="38">
        <v>30</v>
      </c>
      <c r="AS26" s="43" t="s">
        <v>90</v>
      </c>
      <c r="AT26" s="39">
        <v>37.1</v>
      </c>
      <c r="AU26" s="39">
        <v>41</v>
      </c>
      <c r="AV26" s="44" t="s">
        <v>99</v>
      </c>
      <c r="AW26" s="40">
        <v>36.1</v>
      </c>
      <c r="AX26" s="40">
        <v>40</v>
      </c>
      <c r="AY26" s="45" t="s">
        <v>105</v>
      </c>
      <c r="CW26" s="276"/>
      <c r="CX26" s="168">
        <v>25</v>
      </c>
      <c r="CY26" s="165" t="s">
        <v>26</v>
      </c>
      <c r="CZ26" s="167"/>
      <c r="DA26" s="167"/>
      <c r="DB26" s="167"/>
      <c r="DC26" s="167"/>
      <c r="DD26" s="167"/>
      <c r="DE26" s="175" t="s">
        <v>3736</v>
      </c>
      <c r="DF26" s="174" t="s">
        <v>3795</v>
      </c>
      <c r="DG26" s="14">
        <v>24</v>
      </c>
      <c r="DK26" s="9"/>
      <c r="DL26" s="4" t="s">
        <v>3844</v>
      </c>
      <c r="DQ26" s="256"/>
      <c r="DR26" s="39">
        <v>40.1</v>
      </c>
      <c r="DS26" s="39"/>
      <c r="DT26" s="44" t="s">
        <v>3648</v>
      </c>
      <c r="DU26" s="103">
        <v>44.1</v>
      </c>
      <c r="DV26" s="103">
        <v>48</v>
      </c>
      <c r="DW26" s="110" t="s">
        <v>107</v>
      </c>
      <c r="DX26" s="40">
        <v>57.1</v>
      </c>
      <c r="DY26" s="40">
        <v>63</v>
      </c>
      <c r="DZ26" s="45" t="s">
        <v>110</v>
      </c>
      <c r="EA26" s="105">
        <v>70.1</v>
      </c>
      <c r="EB26" s="105"/>
      <c r="EC26" s="111" t="s">
        <v>3854</v>
      </c>
      <c r="ED26" s="98"/>
      <c r="EE26" s="98"/>
      <c r="EF26" s="99"/>
      <c r="EM26" s="199">
        <v>32</v>
      </c>
      <c r="EN26" s="16" t="s">
        <v>26</v>
      </c>
      <c r="EO26" s="18"/>
      <c r="EP26" s="18"/>
      <c r="EQ26" s="18"/>
      <c r="ER26" s="18"/>
      <c r="ES26" s="18"/>
      <c r="ET26" s="21"/>
      <c r="EU26" s="22"/>
      <c r="EV26" s="208"/>
      <c r="FB26" s="66"/>
      <c r="FC26" s="67">
        <v>25</v>
      </c>
      <c r="FD26" s="64" t="s">
        <v>26</v>
      </c>
      <c r="FE26" s="66"/>
      <c r="FF26" s="66"/>
      <c r="FG26" s="66"/>
      <c r="FH26" s="72"/>
      <c r="FI26" s="73"/>
      <c r="FJ26" s="66"/>
      <c r="FM26" s="219">
        <v>25</v>
      </c>
      <c r="FN26" s="24" t="s">
        <v>26</v>
      </c>
      <c r="FO26" s="26"/>
      <c r="FP26" s="26"/>
      <c r="FQ26" s="26"/>
      <c r="FR26" s="31" t="s">
        <v>68</v>
      </c>
      <c r="FS26" s="30" t="s">
        <v>3934</v>
      </c>
      <c r="FT26" s="26"/>
      <c r="FU26">
        <v>24</v>
      </c>
    </row>
    <row r="27" spans="1:177" ht="12.75">
      <c r="A27" s="7"/>
      <c r="B27" s="2"/>
      <c r="D27" s="96">
        <v>26</v>
      </c>
      <c r="E27" s="16" t="s">
        <v>26</v>
      </c>
      <c r="F27" s="18"/>
      <c r="G27" s="18"/>
      <c r="H27" s="18"/>
      <c r="I27" s="18"/>
      <c r="J27" s="18"/>
      <c r="K27" s="21" t="s">
        <v>66</v>
      </c>
      <c r="L27" s="22" t="s">
        <v>3773</v>
      </c>
      <c r="M27" s="14">
        <v>25</v>
      </c>
      <c r="O27" s="94">
        <v>26</v>
      </c>
      <c r="P27" s="24" t="s">
        <v>26</v>
      </c>
      <c r="Q27" s="26"/>
      <c r="R27" s="26"/>
      <c r="S27" s="26"/>
      <c r="T27" s="31"/>
      <c r="U27" s="32"/>
      <c r="V27" s="26"/>
      <c r="W27" s="66"/>
      <c r="X27" s="67">
        <v>26</v>
      </c>
      <c r="Y27" s="64" t="s">
        <v>26</v>
      </c>
      <c r="Z27" s="66"/>
      <c r="AA27" s="66"/>
      <c r="AB27" s="66"/>
      <c r="AG27" s="49" t="s">
        <v>138</v>
      </c>
      <c r="AH27" s="47" t="s">
        <v>3657</v>
      </c>
      <c r="AK27" s="36">
        <v>24.1</v>
      </c>
      <c r="AL27" s="36">
        <v>27</v>
      </c>
      <c r="AM27" s="41" t="s">
        <v>89</v>
      </c>
      <c r="AN27" s="37">
        <v>27.1</v>
      </c>
      <c r="AO27" s="37">
        <v>30</v>
      </c>
      <c r="AP27" s="42" t="s">
        <v>90</v>
      </c>
      <c r="AQ27" s="38">
        <v>30.1</v>
      </c>
      <c r="AR27" s="38">
        <v>34</v>
      </c>
      <c r="AS27" s="43" t="s">
        <v>91</v>
      </c>
      <c r="AT27" s="39">
        <v>41.1</v>
      </c>
      <c r="AU27" s="39">
        <v>45</v>
      </c>
      <c r="AV27" s="44" t="s">
        <v>100</v>
      </c>
      <c r="AW27" s="40">
        <v>40.1</v>
      </c>
      <c r="AX27" s="40">
        <v>44</v>
      </c>
      <c r="AY27" s="45" t="s">
        <v>106</v>
      </c>
      <c r="CW27" s="276"/>
      <c r="CX27" s="168">
        <v>26</v>
      </c>
      <c r="CY27" s="165" t="s">
        <v>26</v>
      </c>
      <c r="CZ27" s="167"/>
      <c r="DA27" s="167"/>
      <c r="DB27" s="167"/>
      <c r="DC27" s="167"/>
      <c r="DD27" s="167"/>
      <c r="DE27" s="171" t="s">
        <v>58</v>
      </c>
      <c r="DF27" s="172" t="s">
        <v>3788</v>
      </c>
      <c r="DG27" s="14">
        <v>25</v>
      </c>
      <c r="DK27" s="7"/>
      <c r="DL27" s="2"/>
      <c r="DQ27" s="256"/>
      <c r="DR27" s="203"/>
      <c r="DS27" s="203"/>
      <c r="DT27" s="204"/>
      <c r="DU27" s="205">
        <v>48.1</v>
      </c>
      <c r="DV27" s="205"/>
      <c r="DW27" s="206" t="s">
        <v>3638</v>
      </c>
      <c r="DX27" s="200">
        <v>63.1</v>
      </c>
      <c r="DY27" s="200"/>
      <c r="DZ27" s="201" t="s">
        <v>3853</v>
      </c>
      <c r="EA27" s="136"/>
      <c r="EB27" s="136"/>
      <c r="EM27" s="199">
        <v>33</v>
      </c>
      <c r="EN27" s="16" t="s">
        <v>26</v>
      </c>
      <c r="EO27" s="18"/>
      <c r="EP27" s="18"/>
      <c r="EQ27" s="18"/>
      <c r="ER27" s="18"/>
      <c r="ES27" s="18"/>
      <c r="ET27" s="21"/>
      <c r="EU27" s="22"/>
      <c r="EV27" s="208"/>
      <c r="FB27" s="66"/>
      <c r="FC27" s="67">
        <v>26</v>
      </c>
      <c r="FD27" s="64" t="s">
        <v>26</v>
      </c>
      <c r="FE27" s="66"/>
      <c r="FF27" s="66"/>
      <c r="FG27" s="66"/>
      <c r="FH27" s="66"/>
      <c r="FI27" s="66"/>
      <c r="FJ27" s="66"/>
      <c r="FM27" s="219">
        <v>26</v>
      </c>
      <c r="FN27" s="24" t="s">
        <v>26</v>
      </c>
      <c r="FO27" s="26"/>
      <c r="FP27" s="26"/>
      <c r="FQ27" s="26"/>
      <c r="FR27" s="31" t="s">
        <v>69</v>
      </c>
      <c r="FS27" s="30" t="s">
        <v>3935</v>
      </c>
      <c r="FT27" s="26"/>
      <c r="FU27">
        <v>25</v>
      </c>
    </row>
    <row r="28" spans="1:177" ht="12.75">
      <c r="A28" s="7" t="s">
        <v>11</v>
      </c>
      <c r="B28" s="2" t="s">
        <v>4</v>
      </c>
      <c r="D28" s="96">
        <v>27</v>
      </c>
      <c r="E28" s="16" t="s">
        <v>26</v>
      </c>
      <c r="F28" s="18"/>
      <c r="G28" s="18"/>
      <c r="H28" s="18"/>
      <c r="I28" s="18"/>
      <c r="J28" s="18"/>
      <c r="K28" s="21" t="s">
        <v>67</v>
      </c>
      <c r="L28" s="22" t="s">
        <v>3775</v>
      </c>
      <c r="M28" s="14">
        <v>26</v>
      </c>
      <c r="O28" s="94">
        <v>27</v>
      </c>
      <c r="P28" s="24" t="s">
        <v>26</v>
      </c>
      <c r="Q28" s="26"/>
      <c r="R28" s="26"/>
      <c r="S28" s="26"/>
      <c r="T28" s="31"/>
      <c r="U28" s="32"/>
      <c r="V28" s="26"/>
      <c r="W28" s="66"/>
      <c r="X28" s="67">
        <v>27</v>
      </c>
      <c r="Y28" s="64" t="s">
        <v>26</v>
      </c>
      <c r="Z28" s="66"/>
      <c r="AA28" s="66"/>
      <c r="AB28" s="66"/>
      <c r="AG28" s="49" t="s">
        <v>139</v>
      </c>
      <c r="AH28" s="47" t="s">
        <v>3657</v>
      </c>
      <c r="AK28" s="36">
        <v>27.1</v>
      </c>
      <c r="AL28" s="36">
        <v>30</v>
      </c>
      <c r="AM28" s="41" t="s">
        <v>90</v>
      </c>
      <c r="AN28" s="37">
        <v>30.1</v>
      </c>
      <c r="AO28" s="37">
        <v>34</v>
      </c>
      <c r="AP28" s="42" t="s">
        <v>91</v>
      </c>
      <c r="AQ28" s="38">
        <v>34.1</v>
      </c>
      <c r="AR28" s="38">
        <v>38</v>
      </c>
      <c r="AS28" s="43" t="s">
        <v>92</v>
      </c>
      <c r="AT28" s="39">
        <v>45.1</v>
      </c>
      <c r="AU28" s="39">
        <v>50</v>
      </c>
      <c r="AV28" s="44" t="s">
        <v>101</v>
      </c>
      <c r="AW28" s="40">
        <v>44.1</v>
      </c>
      <c r="AX28" s="40">
        <v>48</v>
      </c>
      <c r="AY28" s="45" t="s">
        <v>107</v>
      </c>
      <c r="BV28" s="274" t="s">
        <v>3939</v>
      </c>
      <c r="BW28" s="275"/>
      <c r="BX28" s="275"/>
      <c r="BY28" s="275"/>
      <c r="BZ28" s="275"/>
      <c r="CW28" s="276"/>
      <c r="CX28" s="168">
        <v>27</v>
      </c>
      <c r="CY28" s="165" t="s">
        <v>26</v>
      </c>
      <c r="CZ28" s="167"/>
      <c r="DA28" s="167"/>
      <c r="DB28" s="167"/>
      <c r="DC28" s="167"/>
      <c r="DD28" s="167"/>
      <c r="DE28" s="171" t="s">
        <v>59</v>
      </c>
      <c r="DF28" s="172" t="s">
        <v>3790</v>
      </c>
      <c r="DG28" s="14">
        <v>26</v>
      </c>
      <c r="DK28" s="7"/>
      <c r="DL28" s="2"/>
      <c r="DQ28" s="256"/>
      <c r="DR28" s="98"/>
      <c r="DS28" s="98"/>
      <c r="DT28" s="99"/>
      <c r="DU28" s="98"/>
      <c r="DV28" s="98"/>
      <c r="DW28" s="99"/>
      <c r="EM28" s="199">
        <v>34</v>
      </c>
      <c r="EN28" s="16" t="s">
        <v>26</v>
      </c>
      <c r="EO28" s="18"/>
      <c r="EP28" s="18"/>
      <c r="EQ28" s="18"/>
      <c r="ER28" s="18"/>
      <c r="ES28" s="18"/>
      <c r="ET28" s="21"/>
      <c r="EU28" s="22"/>
      <c r="EV28" s="208"/>
      <c r="FB28" s="66"/>
      <c r="FC28" s="67">
        <v>27</v>
      </c>
      <c r="FD28" s="64" t="s">
        <v>26</v>
      </c>
      <c r="FE28" s="66"/>
      <c r="FF28" s="66"/>
      <c r="FG28" s="66"/>
      <c r="FH28" s="66"/>
      <c r="FI28" s="66"/>
      <c r="FJ28" s="66"/>
      <c r="FM28" s="219">
        <v>27</v>
      </c>
      <c r="FN28" s="24" t="s">
        <v>26</v>
      </c>
      <c r="FO28" s="26"/>
      <c r="FP28" s="26"/>
      <c r="FQ28" s="26"/>
      <c r="FR28" s="31" t="s">
        <v>70</v>
      </c>
      <c r="FS28" s="30" t="s">
        <v>3936</v>
      </c>
      <c r="FT28" s="26"/>
      <c r="FU28">
        <v>26</v>
      </c>
    </row>
    <row r="29" spans="1:177" ht="13.5" thickBot="1">
      <c r="A29" s="10" t="s">
        <v>3658</v>
      </c>
      <c r="B29" s="5" t="s">
        <v>13</v>
      </c>
      <c r="D29" s="96">
        <v>28</v>
      </c>
      <c r="E29" s="16" t="s">
        <v>26</v>
      </c>
      <c r="F29" s="18"/>
      <c r="G29" s="18"/>
      <c r="H29" s="18"/>
      <c r="I29" s="18"/>
      <c r="J29" s="18"/>
      <c r="K29" s="21" t="s">
        <v>68</v>
      </c>
      <c r="L29" s="22" t="s">
        <v>3777</v>
      </c>
      <c r="M29" s="14">
        <v>27</v>
      </c>
      <c r="O29" s="94">
        <v>28</v>
      </c>
      <c r="P29" s="24" t="s">
        <v>26</v>
      </c>
      <c r="Q29" s="26"/>
      <c r="R29" s="26"/>
      <c r="S29" s="26"/>
      <c r="T29" s="31"/>
      <c r="U29" s="32"/>
      <c r="V29" s="26"/>
      <c r="W29" s="66"/>
      <c r="X29" s="67">
        <v>28</v>
      </c>
      <c r="Y29" s="64" t="s">
        <v>26</v>
      </c>
      <c r="Z29" s="66"/>
      <c r="AA29" s="66"/>
      <c r="AB29" s="66"/>
      <c r="AG29" s="49" t="s">
        <v>140</v>
      </c>
      <c r="AH29" s="47" t="s">
        <v>3657</v>
      </c>
      <c r="AK29" s="36">
        <v>30.1</v>
      </c>
      <c r="AL29" s="36">
        <v>34</v>
      </c>
      <c r="AM29" s="41" t="s">
        <v>91</v>
      </c>
      <c r="AN29" s="37">
        <v>34.1</v>
      </c>
      <c r="AO29" s="37">
        <v>38</v>
      </c>
      <c r="AP29" s="42" t="s">
        <v>92</v>
      </c>
      <c r="AQ29" s="38">
        <v>38.1</v>
      </c>
      <c r="AR29" s="38">
        <v>42</v>
      </c>
      <c r="AS29" s="43" t="s">
        <v>93</v>
      </c>
      <c r="AT29" s="39">
        <v>50.1</v>
      </c>
      <c r="AU29" s="39">
        <v>55</v>
      </c>
      <c r="AV29" s="44" t="s">
        <v>96</v>
      </c>
      <c r="AW29" s="40">
        <v>48.1</v>
      </c>
      <c r="AX29" s="40">
        <v>52</v>
      </c>
      <c r="AY29" s="45" t="s">
        <v>108</v>
      </c>
      <c r="CW29" s="276"/>
      <c r="CX29" s="168">
        <v>28</v>
      </c>
      <c r="CY29" s="165" t="s">
        <v>26</v>
      </c>
      <c r="CZ29" s="167"/>
      <c r="DA29" s="167"/>
      <c r="DB29" s="167"/>
      <c r="DC29" s="167"/>
      <c r="DD29" s="167"/>
      <c r="DE29" s="171" t="s">
        <v>60</v>
      </c>
      <c r="DF29" s="172" t="s">
        <v>3792</v>
      </c>
      <c r="DG29" s="14">
        <v>27</v>
      </c>
      <c r="DK29" s="10"/>
      <c r="DL29" s="5"/>
      <c r="EM29" s="199">
        <v>35</v>
      </c>
      <c r="EN29" s="16" t="s">
        <v>26</v>
      </c>
      <c r="EO29" s="18"/>
      <c r="EP29" s="18"/>
      <c r="EQ29" s="18"/>
      <c r="ER29" s="18"/>
      <c r="ES29" s="18"/>
      <c r="ET29" s="21"/>
      <c r="EU29" s="22"/>
      <c r="EV29" s="208"/>
      <c r="FB29" s="66"/>
      <c r="FC29" s="67">
        <v>28</v>
      </c>
      <c r="FD29" s="64" t="s">
        <v>26</v>
      </c>
      <c r="FE29" s="66"/>
      <c r="FF29" s="66"/>
      <c r="FG29" s="66"/>
      <c r="FH29" s="66"/>
      <c r="FI29" s="66"/>
      <c r="FJ29" s="66"/>
      <c r="FM29" s="219">
        <v>28</v>
      </c>
      <c r="FN29" s="24" t="s">
        <v>26</v>
      </c>
      <c r="FO29" s="26"/>
      <c r="FP29" s="26"/>
      <c r="FQ29" s="26"/>
      <c r="FR29" s="31" t="s">
        <v>71</v>
      </c>
      <c r="FS29" s="30" t="s">
        <v>3936</v>
      </c>
      <c r="FT29" s="26"/>
      <c r="FU29">
        <v>27</v>
      </c>
    </row>
    <row r="30" spans="4:177" ht="13.5" thickBot="1">
      <c r="D30" s="96">
        <v>29</v>
      </c>
      <c r="E30" s="16" t="s">
        <v>26</v>
      </c>
      <c r="F30" s="18"/>
      <c r="G30" s="18"/>
      <c r="H30" s="18"/>
      <c r="I30" s="18"/>
      <c r="J30" s="18"/>
      <c r="K30" s="21" t="s">
        <v>69</v>
      </c>
      <c r="L30" s="22" t="s">
        <v>3780</v>
      </c>
      <c r="M30" s="14">
        <v>28</v>
      </c>
      <c r="O30" s="94">
        <v>29</v>
      </c>
      <c r="P30" s="24" t="s">
        <v>26</v>
      </c>
      <c r="Q30" s="26"/>
      <c r="R30" s="26"/>
      <c r="S30" s="26"/>
      <c r="T30" s="31"/>
      <c r="U30" s="32"/>
      <c r="V30" s="26"/>
      <c r="W30" s="66"/>
      <c r="X30" s="67">
        <v>29</v>
      </c>
      <c r="Y30" s="64" t="s">
        <v>26</v>
      </c>
      <c r="Z30" s="66"/>
      <c r="AA30" s="66"/>
      <c r="AB30" s="66"/>
      <c r="AG30" s="49" t="s">
        <v>141</v>
      </c>
      <c r="AH30" s="47" t="s">
        <v>3659</v>
      </c>
      <c r="AK30" s="36">
        <v>34.1</v>
      </c>
      <c r="AL30" s="36">
        <v>38</v>
      </c>
      <c r="AM30" s="41" t="s">
        <v>92</v>
      </c>
      <c r="AN30" s="37">
        <v>38.1</v>
      </c>
      <c r="AO30" s="37">
        <v>42</v>
      </c>
      <c r="AP30" s="42" t="s">
        <v>93</v>
      </c>
      <c r="AQ30" s="38">
        <v>42.1</v>
      </c>
      <c r="AR30" s="38">
        <v>46</v>
      </c>
      <c r="AS30" s="43" t="s">
        <v>94</v>
      </c>
      <c r="AT30" s="39">
        <v>55.1</v>
      </c>
      <c r="AU30" s="39">
        <v>60</v>
      </c>
      <c r="AV30" s="44" t="s">
        <v>97</v>
      </c>
      <c r="AW30" s="40">
        <v>52.1</v>
      </c>
      <c r="AX30" s="40">
        <v>57</v>
      </c>
      <c r="AY30" s="45" t="s">
        <v>109</v>
      </c>
      <c r="BU30" s="139" t="s">
        <v>19</v>
      </c>
      <c r="BV30" s="139" t="s">
        <v>20</v>
      </c>
      <c r="BW30" s="139"/>
      <c r="BX30" s="140">
        <v>1</v>
      </c>
      <c r="BY30" s="141" t="s">
        <v>15</v>
      </c>
      <c r="BZ30" s="142" t="s">
        <v>30</v>
      </c>
      <c r="CA30" s="143">
        <v>1</v>
      </c>
      <c r="CB30" s="139"/>
      <c r="CC30" s="139"/>
      <c r="CD30" s="139"/>
      <c r="CE30" s="139"/>
      <c r="CF30" s="139"/>
      <c r="CG30" s="139"/>
      <c r="CH30" s="139"/>
      <c r="CW30" s="276"/>
      <c r="CX30" s="168">
        <v>29</v>
      </c>
      <c r="CY30" s="165" t="s">
        <v>26</v>
      </c>
      <c r="CZ30" s="167"/>
      <c r="DA30" s="167"/>
      <c r="DB30" s="167"/>
      <c r="DC30" s="167"/>
      <c r="DD30" s="167"/>
      <c r="DE30" s="171" t="s">
        <v>61</v>
      </c>
      <c r="DF30" s="172" t="s">
        <v>3793</v>
      </c>
      <c r="DG30" s="14">
        <v>28</v>
      </c>
      <c r="EM30" s="199">
        <v>36</v>
      </c>
      <c r="EN30" s="16" t="s">
        <v>26</v>
      </c>
      <c r="EO30" s="18"/>
      <c r="EP30" s="18"/>
      <c r="EQ30" s="18"/>
      <c r="ER30" s="18"/>
      <c r="ES30" s="18"/>
      <c r="ET30" s="21"/>
      <c r="EU30" s="22"/>
      <c r="EV30" s="208"/>
      <c r="FB30" s="66"/>
      <c r="FC30" s="67">
        <v>29</v>
      </c>
      <c r="FD30" s="64" t="s">
        <v>26</v>
      </c>
      <c r="FE30" s="66"/>
      <c r="FF30" s="66"/>
      <c r="FG30" s="66"/>
      <c r="FH30" s="66"/>
      <c r="FI30" s="66"/>
      <c r="FJ30" s="66"/>
      <c r="FM30" s="219">
        <v>29</v>
      </c>
      <c r="FN30" s="24" t="s">
        <v>26</v>
      </c>
      <c r="FO30" s="26"/>
      <c r="FP30" s="26"/>
      <c r="FQ30" s="26"/>
      <c r="FR30" s="31" t="s">
        <v>72</v>
      </c>
      <c r="FS30" s="30" t="s">
        <v>3937</v>
      </c>
      <c r="FT30" s="26"/>
      <c r="FU30">
        <v>28</v>
      </c>
    </row>
    <row r="31" spans="1:177" ht="12.75">
      <c r="A31" s="283" t="s">
        <v>3834</v>
      </c>
      <c r="B31" s="284"/>
      <c r="D31" s="96">
        <v>30</v>
      </c>
      <c r="E31" s="16" t="s">
        <v>26</v>
      </c>
      <c r="F31" s="18"/>
      <c r="G31" s="18"/>
      <c r="H31" s="18"/>
      <c r="I31" s="18"/>
      <c r="J31" s="18"/>
      <c r="K31" s="21" t="s">
        <v>70</v>
      </c>
      <c r="L31" s="22" t="s">
        <v>3783</v>
      </c>
      <c r="M31" s="14">
        <v>29</v>
      </c>
      <c r="O31" s="94">
        <v>30</v>
      </c>
      <c r="P31" s="24" t="s">
        <v>26</v>
      </c>
      <c r="Q31" s="26"/>
      <c r="R31" s="26"/>
      <c r="S31" s="26"/>
      <c r="T31" s="31"/>
      <c r="U31" s="32"/>
      <c r="V31" s="26"/>
      <c r="W31" s="66"/>
      <c r="X31" s="67">
        <v>30</v>
      </c>
      <c r="Y31" s="64" t="s">
        <v>26</v>
      </c>
      <c r="Z31" s="66"/>
      <c r="AA31" s="66"/>
      <c r="AB31" s="66"/>
      <c r="AG31" s="49" t="s">
        <v>142</v>
      </c>
      <c r="AH31" s="47" t="s">
        <v>3659</v>
      </c>
      <c r="AK31" s="36">
        <v>38.1</v>
      </c>
      <c r="AL31" s="36">
        <v>42</v>
      </c>
      <c r="AM31" s="41" t="s">
        <v>93</v>
      </c>
      <c r="AN31" s="37">
        <v>42.1</v>
      </c>
      <c r="AO31" s="37">
        <v>46</v>
      </c>
      <c r="AP31" s="42" t="s">
        <v>94</v>
      </c>
      <c r="AQ31" s="38">
        <v>46.1</v>
      </c>
      <c r="AR31" s="38">
        <v>50</v>
      </c>
      <c r="AS31" s="43" t="s">
        <v>95</v>
      </c>
      <c r="AT31" s="39">
        <v>60.1</v>
      </c>
      <c r="AU31" s="39">
        <v>66</v>
      </c>
      <c r="AV31" s="44" t="s">
        <v>102</v>
      </c>
      <c r="AW31" s="40">
        <v>57.1</v>
      </c>
      <c r="AX31" s="40">
        <v>63</v>
      </c>
      <c r="AY31" s="45" t="s">
        <v>110</v>
      </c>
      <c r="BU31" s="144"/>
      <c r="BV31" s="145"/>
      <c r="BW31" s="139"/>
      <c r="BX31" s="140">
        <v>2</v>
      </c>
      <c r="BY31" s="141" t="s">
        <v>15</v>
      </c>
      <c r="BZ31" s="142" t="s">
        <v>31</v>
      </c>
      <c r="CA31" s="143">
        <v>1</v>
      </c>
      <c r="CB31" s="139"/>
      <c r="CC31" s="139"/>
      <c r="CD31" s="139"/>
      <c r="CE31" s="146" t="s">
        <v>42</v>
      </c>
      <c r="CF31" s="147" t="s">
        <v>3756</v>
      </c>
      <c r="CG31" s="139"/>
      <c r="CH31" s="139"/>
      <c r="CW31" s="167"/>
      <c r="CX31" s="168">
        <v>30</v>
      </c>
      <c r="CY31" s="165" t="s">
        <v>26</v>
      </c>
      <c r="CZ31" s="167"/>
      <c r="DA31" s="167"/>
      <c r="DB31" s="167"/>
      <c r="DC31" s="167"/>
      <c r="DD31" s="167"/>
      <c r="DE31" s="175" t="s">
        <v>3737</v>
      </c>
      <c r="DF31" s="174" t="s">
        <v>3796</v>
      </c>
      <c r="DG31" s="14">
        <v>29</v>
      </c>
      <c r="DQ31" s="256" t="s">
        <v>3886</v>
      </c>
      <c r="DR31" s="257" t="s">
        <v>3847</v>
      </c>
      <c r="DS31" s="257"/>
      <c r="DT31" s="257"/>
      <c r="DU31" s="258" t="s">
        <v>3848</v>
      </c>
      <c r="DV31" s="258"/>
      <c r="DW31" s="258"/>
      <c r="DX31" s="259" t="s">
        <v>3849</v>
      </c>
      <c r="DY31" s="259"/>
      <c r="DZ31" s="259"/>
      <c r="EA31" s="260" t="s">
        <v>3751</v>
      </c>
      <c r="EB31" s="260"/>
      <c r="EC31" s="260"/>
      <c r="ED31" s="242" t="s">
        <v>3850</v>
      </c>
      <c r="EE31" s="242"/>
      <c r="EF31" s="242"/>
      <c r="EG31" s="243" t="s">
        <v>3851</v>
      </c>
      <c r="EH31" s="243"/>
      <c r="EI31" s="243"/>
      <c r="EM31" s="199">
        <v>37</v>
      </c>
      <c r="EN31" s="16" t="s">
        <v>26</v>
      </c>
      <c r="EO31" s="18"/>
      <c r="EP31" s="18"/>
      <c r="EQ31" s="18"/>
      <c r="ER31" s="18"/>
      <c r="ES31" s="18"/>
      <c r="ET31" s="21"/>
      <c r="EU31" s="22"/>
      <c r="EV31" s="208"/>
      <c r="FB31" s="66"/>
      <c r="FC31" s="67">
        <v>30</v>
      </c>
      <c r="FD31" s="64" t="s">
        <v>26</v>
      </c>
      <c r="FE31" s="66"/>
      <c r="FF31" s="66"/>
      <c r="FG31" s="66"/>
      <c r="FH31" s="66"/>
      <c r="FI31" s="66"/>
      <c r="FJ31" s="66"/>
      <c r="FM31" s="219">
        <v>30</v>
      </c>
      <c r="FN31" s="24" t="s">
        <v>26</v>
      </c>
      <c r="FO31" s="26"/>
      <c r="FP31" s="26"/>
      <c r="FQ31" s="26"/>
      <c r="FR31" s="31" t="s">
        <v>73</v>
      </c>
      <c r="FS31" s="30" t="s">
        <v>3937</v>
      </c>
      <c r="FT31" s="26"/>
      <c r="FU31">
        <v>29</v>
      </c>
    </row>
    <row r="32" spans="1:173" ht="24.75">
      <c r="A32" s="285"/>
      <c r="B32" s="286"/>
      <c r="D32" s="96">
        <v>31</v>
      </c>
      <c r="E32" s="16" t="s">
        <v>26</v>
      </c>
      <c r="F32" s="18"/>
      <c r="G32" s="18"/>
      <c r="H32" s="18"/>
      <c r="I32" s="18"/>
      <c r="J32" s="18"/>
      <c r="K32" s="21" t="s">
        <v>71</v>
      </c>
      <c r="L32" s="22" t="s">
        <v>3785</v>
      </c>
      <c r="M32" s="14">
        <v>30</v>
      </c>
      <c r="O32" s="94">
        <v>31</v>
      </c>
      <c r="P32" s="24" t="s">
        <v>26</v>
      </c>
      <c r="Q32" s="26"/>
      <c r="R32" s="26"/>
      <c r="S32" s="26"/>
      <c r="T32" s="31"/>
      <c r="U32" s="32"/>
      <c r="V32" s="26"/>
      <c r="W32" s="66"/>
      <c r="X32" s="67">
        <v>31</v>
      </c>
      <c r="Y32" s="64" t="s">
        <v>26</v>
      </c>
      <c r="Z32" s="66"/>
      <c r="AA32" s="66"/>
      <c r="AB32" s="66"/>
      <c r="AG32" s="49" t="s">
        <v>143</v>
      </c>
      <c r="AH32" s="47" t="s">
        <v>3659</v>
      </c>
      <c r="AK32" s="36">
        <v>42.1</v>
      </c>
      <c r="AL32" s="36"/>
      <c r="AM32" s="41" t="s">
        <v>84</v>
      </c>
      <c r="AN32" s="37">
        <v>46.1</v>
      </c>
      <c r="AO32" s="37">
        <v>50</v>
      </c>
      <c r="AP32" s="42" t="s">
        <v>95</v>
      </c>
      <c r="AQ32" s="38">
        <v>50.1</v>
      </c>
      <c r="AR32" s="38">
        <v>55</v>
      </c>
      <c r="AS32" s="43" t="s">
        <v>96</v>
      </c>
      <c r="AT32" s="39">
        <v>66.1</v>
      </c>
      <c r="AU32" s="39">
        <v>72</v>
      </c>
      <c r="AV32" s="44" t="s">
        <v>103</v>
      </c>
      <c r="AW32" s="40">
        <v>63.1</v>
      </c>
      <c r="AX32" s="40">
        <v>68</v>
      </c>
      <c r="AY32" s="45" t="s">
        <v>111</v>
      </c>
      <c r="BU32" s="148" t="s">
        <v>3747</v>
      </c>
      <c r="BV32" s="149" t="s">
        <v>3</v>
      </c>
      <c r="BW32" s="139"/>
      <c r="BX32" s="140">
        <v>3</v>
      </c>
      <c r="BY32" s="141" t="s">
        <v>15</v>
      </c>
      <c r="BZ32" s="142" t="s">
        <v>32</v>
      </c>
      <c r="CA32" s="143">
        <v>1</v>
      </c>
      <c r="CB32" s="139"/>
      <c r="CC32" s="139"/>
      <c r="CD32" s="139"/>
      <c r="CE32" s="146" t="s">
        <v>43</v>
      </c>
      <c r="CF32" s="147" t="s">
        <v>3757</v>
      </c>
      <c r="CG32" s="139"/>
      <c r="CH32" s="139"/>
      <c r="CW32" s="167"/>
      <c r="CX32" s="168">
        <v>31</v>
      </c>
      <c r="CY32" s="165" t="s">
        <v>26</v>
      </c>
      <c r="CZ32" s="167"/>
      <c r="DA32" s="167"/>
      <c r="DB32" s="167"/>
      <c r="DC32" s="167"/>
      <c r="DD32" s="167"/>
      <c r="DE32" s="173" t="s">
        <v>3738</v>
      </c>
      <c r="DF32" s="174" t="s">
        <v>3797</v>
      </c>
      <c r="DG32" s="14">
        <v>30</v>
      </c>
      <c r="DQ32" s="256"/>
      <c r="DR32" s="257"/>
      <c r="DS32" s="257"/>
      <c r="DT32" s="257"/>
      <c r="DU32" s="258"/>
      <c r="DV32" s="258"/>
      <c r="DW32" s="258"/>
      <c r="DX32" s="259"/>
      <c r="DY32" s="259"/>
      <c r="DZ32" s="259"/>
      <c r="EA32" s="260"/>
      <c r="EB32" s="260"/>
      <c r="EC32" s="260"/>
      <c r="ED32" s="242"/>
      <c r="EE32" s="242"/>
      <c r="EF32" s="242"/>
      <c r="EG32" s="243"/>
      <c r="EH32" s="243"/>
      <c r="EI32" s="243"/>
      <c r="EM32" s="199">
        <v>38</v>
      </c>
      <c r="EN32" s="16" t="s">
        <v>26</v>
      </c>
      <c r="EO32" s="18"/>
      <c r="EP32" s="18"/>
      <c r="EQ32" s="18"/>
      <c r="ER32" s="18"/>
      <c r="ES32" s="18"/>
      <c r="ET32" s="21"/>
      <c r="EU32" s="22"/>
      <c r="EV32" s="208"/>
      <c r="FB32" s="66"/>
      <c r="FC32" s="67">
        <v>31</v>
      </c>
      <c r="FD32" s="64" t="s">
        <v>26</v>
      </c>
      <c r="FE32" s="66"/>
      <c r="FF32" s="66"/>
      <c r="FG32" s="66"/>
      <c r="FH32" s="66"/>
      <c r="FI32" s="66"/>
      <c r="FJ32" s="66"/>
      <c r="FM32" s="219">
        <v>31</v>
      </c>
      <c r="FN32" s="24" t="s">
        <v>26</v>
      </c>
      <c r="FO32" s="26"/>
      <c r="FP32" s="26"/>
      <c r="FQ32" s="26"/>
    </row>
    <row r="33" spans="1:173" ht="25.5" thickBot="1">
      <c r="A33" s="287"/>
      <c r="B33" s="288"/>
      <c r="D33" s="96">
        <v>32</v>
      </c>
      <c r="E33" s="16" t="s">
        <v>26</v>
      </c>
      <c r="F33" s="18"/>
      <c r="G33" s="18"/>
      <c r="H33" s="18"/>
      <c r="I33" s="18"/>
      <c r="J33" s="18"/>
      <c r="K33" s="21" t="s">
        <v>72</v>
      </c>
      <c r="L33" s="22" t="s">
        <v>3786</v>
      </c>
      <c r="M33" s="14">
        <v>31</v>
      </c>
      <c r="O33" s="94">
        <v>32</v>
      </c>
      <c r="P33" s="24" t="s">
        <v>26</v>
      </c>
      <c r="Q33" s="26"/>
      <c r="R33" s="26"/>
      <c r="S33" s="26"/>
      <c r="T33" s="31"/>
      <c r="U33" s="32"/>
      <c r="V33" s="26"/>
      <c r="W33" s="66"/>
      <c r="X33" s="67">
        <v>32</v>
      </c>
      <c r="Y33" s="64" t="s">
        <v>26</v>
      </c>
      <c r="Z33" s="66"/>
      <c r="AA33" s="66"/>
      <c r="AB33" s="66"/>
      <c r="AG33" s="49" t="s">
        <v>144</v>
      </c>
      <c r="AH33" s="47" t="s">
        <v>3660</v>
      </c>
      <c r="AK33" s="11"/>
      <c r="AL33" s="11"/>
      <c r="AM33" s="11"/>
      <c r="AN33" s="37">
        <v>50.1</v>
      </c>
      <c r="AO33" s="37"/>
      <c r="AP33" s="42" t="s">
        <v>83</v>
      </c>
      <c r="AQ33" s="38">
        <v>55.1</v>
      </c>
      <c r="AR33" s="38">
        <v>60</v>
      </c>
      <c r="AS33" s="43" t="s">
        <v>97</v>
      </c>
      <c r="AT33" s="39">
        <v>72.1</v>
      </c>
      <c r="AU33" s="39">
        <v>78</v>
      </c>
      <c r="AV33" s="44" t="s">
        <v>104</v>
      </c>
      <c r="AW33" s="40">
        <v>68.1</v>
      </c>
      <c r="AX33" s="40"/>
      <c r="AY33" s="45" t="s">
        <v>87</v>
      </c>
      <c r="BU33" s="150"/>
      <c r="BV33" s="151" t="s">
        <v>3707</v>
      </c>
      <c r="BW33" s="139"/>
      <c r="BX33" s="140">
        <v>4</v>
      </c>
      <c r="BY33" s="141" t="s">
        <v>15</v>
      </c>
      <c r="BZ33" s="142" t="s">
        <v>33</v>
      </c>
      <c r="CA33" s="143">
        <v>1</v>
      </c>
      <c r="CB33" s="139"/>
      <c r="CC33" s="139"/>
      <c r="CD33" s="139"/>
      <c r="CE33" s="146" t="s">
        <v>44</v>
      </c>
      <c r="CF33" s="147" t="s">
        <v>3758</v>
      </c>
      <c r="CG33" s="139"/>
      <c r="CH33" s="139"/>
      <c r="CW33" s="167"/>
      <c r="CX33" s="168">
        <v>32</v>
      </c>
      <c r="CY33" s="165" t="s">
        <v>26</v>
      </c>
      <c r="CZ33" s="167"/>
      <c r="DA33" s="167"/>
      <c r="DB33" s="167"/>
      <c r="DC33" s="167"/>
      <c r="DD33" s="167"/>
      <c r="DE33" s="171" t="s">
        <v>62</v>
      </c>
      <c r="DF33" s="172" t="s">
        <v>3761</v>
      </c>
      <c r="DG33" s="14">
        <v>31</v>
      </c>
      <c r="DQ33" s="256"/>
      <c r="DR33" s="245" t="s">
        <v>14</v>
      </c>
      <c r="DS33" s="245"/>
      <c r="DT33" s="245"/>
      <c r="DU33" s="246" t="s">
        <v>14</v>
      </c>
      <c r="DV33" s="247"/>
      <c r="DW33" s="247"/>
      <c r="DX33" s="248" t="s">
        <v>14</v>
      </c>
      <c r="DY33" s="249"/>
      <c r="DZ33" s="249"/>
      <c r="EA33" s="250" t="s">
        <v>14</v>
      </c>
      <c r="EB33" s="251"/>
      <c r="EC33" s="251"/>
      <c r="ED33" s="252" t="s">
        <v>14</v>
      </c>
      <c r="EE33" s="253"/>
      <c r="EF33" s="253"/>
      <c r="EG33" s="254" t="s">
        <v>14</v>
      </c>
      <c r="EH33" s="255"/>
      <c r="EI33" s="255"/>
      <c r="EM33" s="199">
        <v>39</v>
      </c>
      <c r="EN33" s="16" t="s">
        <v>26</v>
      </c>
      <c r="EO33" s="18"/>
      <c r="EP33" s="18"/>
      <c r="EQ33" s="18"/>
      <c r="ER33" s="18"/>
      <c r="ES33" s="18"/>
      <c r="ET33" s="21"/>
      <c r="EU33" s="22"/>
      <c r="EV33" s="208"/>
      <c r="FB33" s="66"/>
      <c r="FC33" s="67">
        <v>32</v>
      </c>
      <c r="FD33" s="64" t="s">
        <v>26</v>
      </c>
      <c r="FE33" s="66"/>
      <c r="FF33" s="66"/>
      <c r="FG33" s="66"/>
      <c r="FH33" s="66"/>
      <c r="FI33" s="66"/>
      <c r="FJ33" s="66"/>
      <c r="FM33" s="219">
        <v>32</v>
      </c>
      <c r="FN33" s="24" t="s">
        <v>26</v>
      </c>
      <c r="FO33" s="26"/>
      <c r="FP33" s="26"/>
      <c r="FQ33" s="26"/>
    </row>
    <row r="34" spans="4:173" ht="12.75">
      <c r="D34" s="96">
        <v>33</v>
      </c>
      <c r="E34" s="16" t="s">
        <v>26</v>
      </c>
      <c r="F34" s="18"/>
      <c r="G34" s="18"/>
      <c r="H34" s="18"/>
      <c r="I34" s="18"/>
      <c r="J34" s="18"/>
      <c r="K34" s="21" t="s">
        <v>73</v>
      </c>
      <c r="L34" s="22" t="s">
        <v>3787</v>
      </c>
      <c r="M34" s="14">
        <v>32</v>
      </c>
      <c r="O34" s="94">
        <v>33</v>
      </c>
      <c r="P34" s="24" t="s">
        <v>26</v>
      </c>
      <c r="Q34" s="26"/>
      <c r="R34" s="26"/>
      <c r="S34" s="26"/>
      <c r="T34" s="31"/>
      <c r="U34" s="32"/>
      <c r="V34" s="26"/>
      <c r="W34" s="66"/>
      <c r="X34" s="67">
        <v>33</v>
      </c>
      <c r="Y34" s="64" t="s">
        <v>26</v>
      </c>
      <c r="Z34" s="66"/>
      <c r="AA34" s="66"/>
      <c r="AB34" s="66"/>
      <c r="AG34" s="49" t="s">
        <v>145</v>
      </c>
      <c r="AH34" s="47" t="s">
        <v>3660</v>
      </c>
      <c r="AK34" s="11"/>
      <c r="AL34" s="11"/>
      <c r="AM34" s="11"/>
      <c r="AN34" s="11"/>
      <c r="AO34" s="11"/>
      <c r="AP34" s="11"/>
      <c r="AQ34" s="38">
        <v>60.1</v>
      </c>
      <c r="AR34" s="38">
        <v>65</v>
      </c>
      <c r="AS34" s="43" t="s">
        <v>98</v>
      </c>
      <c r="AT34" s="39">
        <v>78.1</v>
      </c>
      <c r="AU34" s="39"/>
      <c r="AV34" s="44" t="s">
        <v>86</v>
      </c>
      <c r="AW34" s="11"/>
      <c r="AX34" s="11"/>
      <c r="AY34" s="11"/>
      <c r="BU34" s="148"/>
      <c r="BV34" s="149"/>
      <c r="BW34" s="139"/>
      <c r="BX34" s="140">
        <v>5</v>
      </c>
      <c r="BY34" s="141" t="s">
        <v>15</v>
      </c>
      <c r="BZ34" s="142" t="s">
        <v>34</v>
      </c>
      <c r="CA34" s="143">
        <v>1</v>
      </c>
      <c r="CB34" s="139"/>
      <c r="CC34" s="139"/>
      <c r="CD34" s="139"/>
      <c r="CE34" s="146" t="s">
        <v>45</v>
      </c>
      <c r="CF34" s="147" t="s">
        <v>3759</v>
      </c>
      <c r="CG34" s="139"/>
      <c r="CH34" s="139"/>
      <c r="CW34" s="167"/>
      <c r="CX34" s="168">
        <v>33</v>
      </c>
      <c r="CY34" s="165" t="s">
        <v>26</v>
      </c>
      <c r="CZ34" s="167"/>
      <c r="DA34" s="167"/>
      <c r="DB34" s="167"/>
      <c r="DC34" s="167"/>
      <c r="DD34" s="167"/>
      <c r="DE34" s="171" t="s">
        <v>63</v>
      </c>
      <c r="DF34" s="172" t="s">
        <v>3764</v>
      </c>
      <c r="DG34" s="14">
        <v>32</v>
      </c>
      <c r="DQ34" s="256"/>
      <c r="DR34" s="39">
        <v>0</v>
      </c>
      <c r="DS34" s="39">
        <v>21</v>
      </c>
      <c r="DT34" s="39" t="str">
        <f>CONCATENATE("- "&amp;DS34)</f>
        <v>- 21</v>
      </c>
      <c r="DU34" s="103">
        <v>0</v>
      </c>
      <c r="DV34" s="103">
        <v>24</v>
      </c>
      <c r="DW34" s="103" t="str">
        <f>CONCATENATE("- "&amp;DV34)</f>
        <v>- 24</v>
      </c>
      <c r="DX34" s="40">
        <v>0</v>
      </c>
      <c r="DY34" s="40">
        <v>34</v>
      </c>
      <c r="DZ34" s="40" t="str">
        <f>CONCATENATE("- "&amp;DY34)</f>
        <v>- 34</v>
      </c>
      <c r="EA34" s="105">
        <v>0</v>
      </c>
      <c r="EB34" s="105">
        <v>46</v>
      </c>
      <c r="EC34" s="105" t="str">
        <f>CONCATENATE("- "&amp;EB34)</f>
        <v>- 46</v>
      </c>
      <c r="ED34" s="106">
        <v>0</v>
      </c>
      <c r="EE34" s="106">
        <v>62</v>
      </c>
      <c r="EF34" s="106" t="str">
        <f>CONCATENATE("- "&amp;EE34)</f>
        <v>- 62</v>
      </c>
      <c r="EG34" s="38">
        <v>0</v>
      </c>
      <c r="EH34" s="38">
        <v>62</v>
      </c>
      <c r="EI34" s="38" t="str">
        <f>CONCATENATE("- "&amp;EH34)</f>
        <v>- 62</v>
      </c>
      <c r="EM34" s="199">
        <v>40</v>
      </c>
      <c r="EN34" s="16" t="s">
        <v>26</v>
      </c>
      <c r="EO34" s="18"/>
      <c r="EP34" s="18"/>
      <c r="EQ34" s="18"/>
      <c r="ER34" s="18"/>
      <c r="ES34" s="18"/>
      <c r="ET34" s="21"/>
      <c r="EU34" s="22"/>
      <c r="EV34" s="208"/>
      <c r="FB34" s="66"/>
      <c r="FC34" s="67">
        <v>33</v>
      </c>
      <c r="FD34" s="64" t="s">
        <v>26</v>
      </c>
      <c r="FE34" s="66"/>
      <c r="FF34" s="66"/>
      <c r="FG34" s="66"/>
      <c r="FH34" s="66"/>
      <c r="FI34" s="66"/>
      <c r="FJ34" s="66"/>
      <c r="FM34" s="219">
        <v>33</v>
      </c>
      <c r="FN34" s="24" t="s">
        <v>26</v>
      </c>
      <c r="FO34" s="26"/>
      <c r="FP34" s="26"/>
      <c r="FQ34" s="26"/>
    </row>
    <row r="35" spans="4:173" ht="12.75" customHeight="1">
      <c r="D35" s="96">
        <v>34</v>
      </c>
      <c r="E35" s="16" t="s">
        <v>26</v>
      </c>
      <c r="F35" s="18"/>
      <c r="G35" s="18"/>
      <c r="H35" s="18"/>
      <c r="I35" s="18"/>
      <c r="J35" s="18"/>
      <c r="K35" s="18"/>
      <c r="L35" s="18"/>
      <c r="M35" s="14"/>
      <c r="O35" s="94">
        <v>34</v>
      </c>
      <c r="P35" s="24" t="s">
        <v>26</v>
      </c>
      <c r="Q35" s="26"/>
      <c r="R35" s="26"/>
      <c r="S35" s="26"/>
      <c r="T35" s="31"/>
      <c r="U35" s="32"/>
      <c r="V35" s="26"/>
      <c r="W35" s="66"/>
      <c r="X35" s="67">
        <v>34</v>
      </c>
      <c r="Y35" s="64" t="s">
        <v>26</v>
      </c>
      <c r="Z35" s="66"/>
      <c r="AA35" s="66"/>
      <c r="AB35" s="66"/>
      <c r="AC35" s="66"/>
      <c r="AD35" s="66"/>
      <c r="AE35" s="66"/>
      <c r="AG35" s="49" t="s">
        <v>146</v>
      </c>
      <c r="AH35" s="47" t="s">
        <v>3660</v>
      </c>
      <c r="AK35" s="11"/>
      <c r="AL35" s="11"/>
      <c r="AM35" s="11"/>
      <c r="AN35" s="11"/>
      <c r="AO35" s="11"/>
      <c r="AP35" s="11"/>
      <c r="AQ35" s="38">
        <v>65.1</v>
      </c>
      <c r="AR35" s="38"/>
      <c r="AS35" s="43" t="s">
        <v>85</v>
      </c>
      <c r="AT35" s="11"/>
      <c r="AU35" s="11"/>
      <c r="AV35" s="11"/>
      <c r="AW35" s="11"/>
      <c r="AX35" s="11"/>
      <c r="AY35" s="11"/>
      <c r="BU35" s="148" t="s">
        <v>3748</v>
      </c>
      <c r="BV35" s="149" t="s">
        <v>4</v>
      </c>
      <c r="BW35" s="139"/>
      <c r="BX35" s="140">
        <v>6</v>
      </c>
      <c r="BY35" s="141" t="s">
        <v>15</v>
      </c>
      <c r="BZ35" s="142" t="s">
        <v>35</v>
      </c>
      <c r="CA35" s="143">
        <v>1</v>
      </c>
      <c r="CB35" s="139"/>
      <c r="CC35" s="139"/>
      <c r="CD35" s="139"/>
      <c r="CE35" s="146" t="s">
        <v>46</v>
      </c>
      <c r="CF35" s="147" t="s">
        <v>3760</v>
      </c>
      <c r="CG35" s="139"/>
      <c r="CH35" s="139"/>
      <c r="CW35" s="167"/>
      <c r="CX35" s="168">
        <v>34</v>
      </c>
      <c r="CY35" s="165" t="s">
        <v>26</v>
      </c>
      <c r="CZ35" s="167"/>
      <c r="DA35" s="167"/>
      <c r="DB35" s="167"/>
      <c r="DC35" s="167"/>
      <c r="DD35" s="167"/>
      <c r="DE35" s="171" t="s">
        <v>64</v>
      </c>
      <c r="DF35" s="172" t="s">
        <v>3768</v>
      </c>
      <c r="DG35" s="14">
        <v>33</v>
      </c>
      <c r="DQ35" s="256"/>
      <c r="DR35" s="39">
        <v>21.1</v>
      </c>
      <c r="DS35" s="39">
        <v>24</v>
      </c>
      <c r="DT35" s="44" t="s">
        <v>88</v>
      </c>
      <c r="DU35" s="103">
        <v>24.1</v>
      </c>
      <c r="DV35" s="103">
        <v>27</v>
      </c>
      <c r="DW35" s="110" t="s">
        <v>89</v>
      </c>
      <c r="DX35" s="40">
        <v>34.1</v>
      </c>
      <c r="DY35" s="40">
        <v>37</v>
      </c>
      <c r="DZ35" s="45" t="s">
        <v>3637</v>
      </c>
      <c r="EA35" s="105">
        <v>46.1</v>
      </c>
      <c r="EB35" s="105">
        <v>50</v>
      </c>
      <c r="EC35" s="111" t="s">
        <v>95</v>
      </c>
      <c r="ED35" s="106">
        <v>62.1</v>
      </c>
      <c r="EE35" s="106">
        <v>69</v>
      </c>
      <c r="EF35" s="112" t="s">
        <v>3607</v>
      </c>
      <c r="EG35" s="38">
        <v>62.1</v>
      </c>
      <c r="EH35" s="38">
        <v>69</v>
      </c>
      <c r="EI35" s="43" t="s">
        <v>3607</v>
      </c>
      <c r="EM35" s="199">
        <v>41</v>
      </c>
      <c r="EN35" s="16" t="s">
        <v>26</v>
      </c>
      <c r="EO35" s="18"/>
      <c r="EP35" s="18"/>
      <c r="EQ35" s="18"/>
      <c r="ER35" s="18"/>
      <c r="ES35" s="18"/>
      <c r="ET35" s="18"/>
      <c r="EU35" s="18"/>
      <c r="EV35" s="208"/>
      <c r="FB35" s="66"/>
      <c r="FC35" s="67">
        <v>34</v>
      </c>
      <c r="FD35" s="64" t="s">
        <v>26</v>
      </c>
      <c r="FE35" s="66"/>
      <c r="FF35" s="66"/>
      <c r="FG35" s="66"/>
      <c r="FH35" s="66"/>
      <c r="FI35" s="66"/>
      <c r="FJ35" s="66"/>
      <c r="FM35" s="219">
        <v>34</v>
      </c>
      <c r="FN35" s="24" t="s">
        <v>26</v>
      </c>
      <c r="FO35" s="26"/>
      <c r="FP35" s="26"/>
      <c r="FQ35" s="26"/>
    </row>
    <row r="36" spans="4:173" ht="25.5" thickBot="1">
      <c r="D36" s="96">
        <v>35</v>
      </c>
      <c r="E36" s="16" t="s">
        <v>26</v>
      </c>
      <c r="F36" s="18"/>
      <c r="G36" s="18"/>
      <c r="H36" s="18"/>
      <c r="I36" s="18"/>
      <c r="J36" s="18"/>
      <c r="K36" s="18"/>
      <c r="L36" s="18"/>
      <c r="M36" s="14"/>
      <c r="O36" s="94">
        <v>35</v>
      </c>
      <c r="P36" s="24" t="s">
        <v>26</v>
      </c>
      <c r="Q36" s="26"/>
      <c r="R36" s="26"/>
      <c r="S36" s="26"/>
      <c r="T36" s="31"/>
      <c r="U36" s="32"/>
      <c r="V36" s="26"/>
      <c r="W36" s="66"/>
      <c r="X36" s="67">
        <v>35</v>
      </c>
      <c r="Y36" s="64" t="s">
        <v>26</v>
      </c>
      <c r="Z36" s="66"/>
      <c r="AA36" s="66"/>
      <c r="AB36" s="66"/>
      <c r="AC36" s="66"/>
      <c r="AD36" s="66"/>
      <c r="AE36" s="66"/>
      <c r="AG36" s="49" t="s">
        <v>147</v>
      </c>
      <c r="AH36" s="47" t="s">
        <v>3660</v>
      </c>
      <c r="BU36" s="152"/>
      <c r="BV36" s="153" t="s">
        <v>3708</v>
      </c>
      <c r="BW36" s="139"/>
      <c r="BX36" s="140">
        <v>7</v>
      </c>
      <c r="BY36" s="141" t="s">
        <v>16</v>
      </c>
      <c r="BZ36" s="142" t="s">
        <v>36</v>
      </c>
      <c r="CA36" s="143">
        <v>1</v>
      </c>
      <c r="CB36" s="139"/>
      <c r="CC36" s="139"/>
      <c r="CD36" s="139"/>
      <c r="CE36" s="146" t="s">
        <v>47</v>
      </c>
      <c r="CF36" s="147" t="s">
        <v>3763</v>
      </c>
      <c r="CG36" s="139"/>
      <c r="CH36" s="139"/>
      <c r="CW36" s="167"/>
      <c r="CX36" s="168">
        <v>35</v>
      </c>
      <c r="CY36" s="165" t="s">
        <v>26</v>
      </c>
      <c r="CZ36" s="167"/>
      <c r="DA36" s="167"/>
      <c r="DB36" s="167"/>
      <c r="DC36" s="167"/>
      <c r="DD36" s="167"/>
      <c r="DE36" s="171" t="s">
        <v>65</v>
      </c>
      <c r="DF36" s="172" t="s">
        <v>3771</v>
      </c>
      <c r="DG36" s="14">
        <v>34</v>
      </c>
      <c r="DQ36" s="256"/>
      <c r="DR36" s="39">
        <v>24.1</v>
      </c>
      <c r="DS36" s="39">
        <v>27</v>
      </c>
      <c r="DT36" s="44" t="s">
        <v>89</v>
      </c>
      <c r="DU36" s="103">
        <v>27.1</v>
      </c>
      <c r="DV36" s="103">
        <v>30</v>
      </c>
      <c r="DW36" s="110" t="s">
        <v>90</v>
      </c>
      <c r="DX36" s="40">
        <v>37.1</v>
      </c>
      <c r="DY36" s="40">
        <v>41</v>
      </c>
      <c r="DZ36" s="45" t="s">
        <v>99</v>
      </c>
      <c r="EA36" s="105">
        <v>50.1</v>
      </c>
      <c r="EB36" s="105">
        <v>55</v>
      </c>
      <c r="EC36" s="111" t="s">
        <v>96</v>
      </c>
      <c r="ED36" s="106">
        <v>69.1</v>
      </c>
      <c r="EE36" s="106">
        <v>77</v>
      </c>
      <c r="EF36" s="112" t="s">
        <v>3612</v>
      </c>
      <c r="EG36" s="38">
        <v>69.1</v>
      </c>
      <c r="EH36" s="38">
        <v>77</v>
      </c>
      <c r="EI36" s="43" t="s">
        <v>3612</v>
      </c>
      <c r="EM36" s="199">
        <v>42</v>
      </c>
      <c r="EN36" s="16" t="s">
        <v>26</v>
      </c>
      <c r="EO36" s="18"/>
      <c r="EP36" s="18"/>
      <c r="EQ36" s="18"/>
      <c r="ER36" s="18"/>
      <c r="ES36" s="18"/>
      <c r="ET36" s="18"/>
      <c r="EU36" s="18"/>
      <c r="EV36" s="208"/>
      <c r="FB36" s="66"/>
      <c r="FC36" s="67">
        <v>35</v>
      </c>
      <c r="FD36" s="64" t="s">
        <v>26</v>
      </c>
      <c r="FE36" s="66"/>
      <c r="FF36" s="66"/>
      <c r="FG36" s="66"/>
      <c r="FH36" s="66"/>
      <c r="FI36" s="66"/>
      <c r="FJ36" s="66"/>
      <c r="FM36" s="219">
        <v>35</v>
      </c>
      <c r="FN36" s="24" t="s">
        <v>26</v>
      </c>
      <c r="FO36" s="26"/>
      <c r="FP36" s="26"/>
      <c r="FQ36" s="26"/>
    </row>
    <row r="37" spans="1:173" ht="12.75">
      <c r="A37" s="279" t="s">
        <v>3687</v>
      </c>
      <c r="B37" s="280"/>
      <c r="D37" s="96">
        <v>36</v>
      </c>
      <c r="E37" s="16" t="s">
        <v>26</v>
      </c>
      <c r="F37" s="18"/>
      <c r="G37" s="18"/>
      <c r="H37" s="18"/>
      <c r="I37" s="18"/>
      <c r="J37" s="18"/>
      <c r="K37" s="18"/>
      <c r="L37" s="18"/>
      <c r="M37" s="14"/>
      <c r="O37" s="94">
        <v>36</v>
      </c>
      <c r="P37" s="24" t="s">
        <v>26</v>
      </c>
      <c r="Q37" s="26"/>
      <c r="R37" s="26"/>
      <c r="S37" s="26"/>
      <c r="T37" s="31"/>
      <c r="U37" s="32"/>
      <c r="V37" s="26"/>
      <c r="W37" s="66"/>
      <c r="X37" s="67">
        <v>36</v>
      </c>
      <c r="Y37" s="64" t="s">
        <v>26</v>
      </c>
      <c r="Z37" s="66"/>
      <c r="AA37" s="66"/>
      <c r="AB37" s="66"/>
      <c r="AC37" s="66"/>
      <c r="AD37" s="66"/>
      <c r="AE37" s="66"/>
      <c r="AG37" s="49" t="s">
        <v>148</v>
      </c>
      <c r="AH37" s="47" t="s">
        <v>3660</v>
      </c>
      <c r="BU37" s="148"/>
      <c r="BV37" s="149"/>
      <c r="BW37" s="139"/>
      <c r="BX37" s="140">
        <v>8</v>
      </c>
      <c r="BY37" s="141" t="s">
        <v>16</v>
      </c>
      <c r="BZ37" s="142" t="s">
        <v>37</v>
      </c>
      <c r="CA37" s="143">
        <v>2</v>
      </c>
      <c r="CB37" s="139"/>
      <c r="CC37" s="139"/>
      <c r="CD37" s="139"/>
      <c r="CE37" s="146" t="s">
        <v>48</v>
      </c>
      <c r="CF37" s="147" t="s">
        <v>3767</v>
      </c>
      <c r="CG37" s="139"/>
      <c r="CH37" s="139"/>
      <c r="CW37" s="167"/>
      <c r="CX37" s="168">
        <v>36</v>
      </c>
      <c r="CY37" s="165" t="s">
        <v>26</v>
      </c>
      <c r="CZ37" s="167"/>
      <c r="DA37" s="167"/>
      <c r="DB37" s="167"/>
      <c r="DC37" s="167"/>
      <c r="DD37" s="167"/>
      <c r="DE37" s="166" t="s">
        <v>3739</v>
      </c>
      <c r="DF37" s="174" t="s">
        <v>3798</v>
      </c>
      <c r="DG37" s="14">
        <v>35</v>
      </c>
      <c r="DQ37" s="256"/>
      <c r="DR37" s="39">
        <v>27.1</v>
      </c>
      <c r="DS37" s="39">
        <v>30</v>
      </c>
      <c r="DT37" s="44" t="s">
        <v>90</v>
      </c>
      <c r="DU37" s="103">
        <v>30.1</v>
      </c>
      <c r="DV37" s="103">
        <v>34</v>
      </c>
      <c r="DW37" s="110" t="s">
        <v>91</v>
      </c>
      <c r="DX37" s="40">
        <v>41.1</v>
      </c>
      <c r="DY37" s="40">
        <v>45</v>
      </c>
      <c r="DZ37" s="45" t="s">
        <v>100</v>
      </c>
      <c r="EA37" s="105">
        <v>55.1</v>
      </c>
      <c r="EB37" s="105">
        <v>60</v>
      </c>
      <c r="EC37" s="111" t="s">
        <v>97</v>
      </c>
      <c r="ED37" s="106">
        <v>77.1</v>
      </c>
      <c r="EE37" s="106">
        <v>85</v>
      </c>
      <c r="EF37" s="112" t="s">
        <v>3618</v>
      </c>
      <c r="EG37" s="38">
        <v>77.1</v>
      </c>
      <c r="EH37" s="38">
        <v>85</v>
      </c>
      <c r="EI37" s="43" t="s">
        <v>3618</v>
      </c>
      <c r="EM37" s="199">
        <v>43</v>
      </c>
      <c r="EN37" s="16" t="s">
        <v>26</v>
      </c>
      <c r="EO37" s="18"/>
      <c r="EP37" s="18"/>
      <c r="EQ37" s="18"/>
      <c r="ER37" s="18"/>
      <c r="ES37" s="18"/>
      <c r="ET37" s="18"/>
      <c r="EU37" s="18"/>
      <c r="EV37" s="208"/>
      <c r="FB37" s="66"/>
      <c r="FC37" s="67">
        <v>36</v>
      </c>
      <c r="FD37" s="64" t="s">
        <v>26</v>
      </c>
      <c r="FE37" s="66"/>
      <c r="FF37" s="66"/>
      <c r="FG37" s="66"/>
      <c r="FH37" s="66"/>
      <c r="FI37" s="66"/>
      <c r="FJ37" s="66"/>
      <c r="FM37" s="219">
        <v>36</v>
      </c>
      <c r="FN37" s="24" t="s">
        <v>26</v>
      </c>
      <c r="FO37" s="26"/>
      <c r="FP37" s="26"/>
      <c r="FQ37" s="26"/>
    </row>
    <row r="38" spans="1:173" ht="12.75">
      <c r="A38" s="281"/>
      <c r="B38" s="282"/>
      <c r="D38" s="96">
        <v>37</v>
      </c>
      <c r="E38" s="16" t="s">
        <v>26</v>
      </c>
      <c r="F38" s="18"/>
      <c r="G38" s="18"/>
      <c r="H38" s="18"/>
      <c r="I38" s="18"/>
      <c r="J38" s="18"/>
      <c r="K38" s="18"/>
      <c r="L38" s="18"/>
      <c r="M38" s="14"/>
      <c r="O38" s="94">
        <v>37</v>
      </c>
      <c r="P38" s="24" t="s">
        <v>26</v>
      </c>
      <c r="Q38" s="26"/>
      <c r="R38" s="26"/>
      <c r="S38" s="26"/>
      <c r="T38" s="26"/>
      <c r="U38" s="26"/>
      <c r="V38" s="26"/>
      <c r="W38" s="66"/>
      <c r="X38" s="67">
        <v>37</v>
      </c>
      <c r="Y38" s="64" t="s">
        <v>26</v>
      </c>
      <c r="Z38" s="66"/>
      <c r="AA38" s="66"/>
      <c r="AB38" s="66"/>
      <c r="AC38" s="66"/>
      <c r="AD38" s="66"/>
      <c r="AE38" s="66"/>
      <c r="AG38" s="49" t="s">
        <v>149</v>
      </c>
      <c r="AH38" s="47" t="s">
        <v>3660</v>
      </c>
      <c r="BU38" s="148" t="s">
        <v>3750</v>
      </c>
      <c r="BV38" s="149" t="s">
        <v>4</v>
      </c>
      <c r="BW38" s="139"/>
      <c r="BX38" s="140">
        <v>9</v>
      </c>
      <c r="BY38" s="141" t="s">
        <v>22</v>
      </c>
      <c r="BZ38" s="142" t="s">
        <v>18</v>
      </c>
      <c r="CA38" s="143">
        <v>2</v>
      </c>
      <c r="CB38" s="139"/>
      <c r="CC38" s="139"/>
      <c r="CD38" s="139"/>
      <c r="CE38" s="146" t="s">
        <v>49</v>
      </c>
      <c r="CF38" s="147" t="s">
        <v>3770</v>
      </c>
      <c r="CG38" s="139"/>
      <c r="CH38" s="139"/>
      <c r="CW38" s="167"/>
      <c r="CX38" s="168">
        <v>37</v>
      </c>
      <c r="CY38" s="165" t="s">
        <v>26</v>
      </c>
      <c r="CZ38" s="167"/>
      <c r="DA38" s="167"/>
      <c r="DB38" s="167"/>
      <c r="DC38" s="167"/>
      <c r="DD38" s="167"/>
      <c r="DE38" s="166" t="s">
        <v>3740</v>
      </c>
      <c r="DF38" s="174" t="s">
        <v>3799</v>
      </c>
      <c r="DG38" s="14">
        <v>36</v>
      </c>
      <c r="DQ38" s="256"/>
      <c r="DR38" s="39">
        <v>30.1</v>
      </c>
      <c r="DS38" s="39">
        <v>34</v>
      </c>
      <c r="DT38" s="44" t="s">
        <v>91</v>
      </c>
      <c r="DU38" s="103">
        <v>34.1</v>
      </c>
      <c r="DV38" s="103">
        <v>38</v>
      </c>
      <c r="DW38" s="110" t="s">
        <v>92</v>
      </c>
      <c r="DX38" s="40">
        <v>45.1</v>
      </c>
      <c r="DY38" s="40">
        <v>50</v>
      </c>
      <c r="DZ38" s="45" t="s">
        <v>101</v>
      </c>
      <c r="EA38" s="105">
        <v>60.1</v>
      </c>
      <c r="EB38" s="105">
        <v>66</v>
      </c>
      <c r="EC38" s="111" t="s">
        <v>102</v>
      </c>
      <c r="ED38" s="106">
        <v>85.1</v>
      </c>
      <c r="EE38" s="106">
        <v>94</v>
      </c>
      <c r="EF38" s="112" t="s">
        <v>3623</v>
      </c>
      <c r="EG38" s="38">
        <v>85.1</v>
      </c>
      <c r="EH38" s="38">
        <v>94</v>
      </c>
      <c r="EI38" s="43" t="s">
        <v>3623</v>
      </c>
      <c r="EM38" s="199">
        <v>44</v>
      </c>
      <c r="EN38" s="16" t="s">
        <v>26</v>
      </c>
      <c r="EO38" s="18"/>
      <c r="EP38" s="18"/>
      <c r="EQ38" s="18"/>
      <c r="ER38" s="18"/>
      <c r="ES38" s="18"/>
      <c r="ET38" s="18"/>
      <c r="EU38" s="18"/>
      <c r="EV38" s="208"/>
      <c r="FB38" s="66"/>
      <c r="FC38" s="67">
        <v>37</v>
      </c>
      <c r="FD38" s="64" t="s">
        <v>26</v>
      </c>
      <c r="FE38" s="66"/>
      <c r="FF38" s="66"/>
      <c r="FG38" s="66"/>
      <c r="FH38" s="66"/>
      <c r="FI38" s="66"/>
      <c r="FJ38" s="66"/>
      <c r="FM38" s="219">
        <v>37</v>
      </c>
      <c r="FN38" s="24" t="s">
        <v>26</v>
      </c>
      <c r="FO38" s="26"/>
      <c r="FP38" s="26"/>
      <c r="FQ38" s="26"/>
    </row>
    <row r="39" spans="1:173" ht="25.5" thickBot="1">
      <c r="A39" t="s">
        <v>19</v>
      </c>
      <c r="B39" t="s">
        <v>20</v>
      </c>
      <c r="D39" s="96">
        <v>38</v>
      </c>
      <c r="E39" s="16" t="s">
        <v>26</v>
      </c>
      <c r="F39" s="18"/>
      <c r="G39" s="18"/>
      <c r="H39" s="18"/>
      <c r="I39" s="18"/>
      <c r="J39" s="18"/>
      <c r="K39" s="18"/>
      <c r="L39" s="23"/>
      <c r="M39" s="35"/>
      <c r="O39" s="94">
        <v>38</v>
      </c>
      <c r="P39" s="24" t="s">
        <v>26</v>
      </c>
      <c r="Q39" s="26"/>
      <c r="R39" s="26"/>
      <c r="S39" s="26"/>
      <c r="T39" s="26"/>
      <c r="U39" s="33"/>
      <c r="V39" s="26"/>
      <c r="W39" s="66"/>
      <c r="X39" s="67">
        <v>38</v>
      </c>
      <c r="Y39" s="64" t="s">
        <v>26</v>
      </c>
      <c r="Z39" s="66"/>
      <c r="AA39" s="66"/>
      <c r="AB39" s="66"/>
      <c r="AC39" s="66"/>
      <c r="AD39" s="74"/>
      <c r="AE39" s="66"/>
      <c r="AG39" s="49" t="s">
        <v>150</v>
      </c>
      <c r="AH39" s="47" t="s">
        <v>3660</v>
      </c>
      <c r="BU39" s="152"/>
      <c r="BV39" s="153" t="s">
        <v>3709</v>
      </c>
      <c r="BW39" s="139"/>
      <c r="BX39" s="140">
        <v>10</v>
      </c>
      <c r="BY39" s="141" t="s">
        <v>22</v>
      </c>
      <c r="BZ39" s="142" t="s">
        <v>38</v>
      </c>
      <c r="CA39" s="143">
        <v>2</v>
      </c>
      <c r="CB39" s="139"/>
      <c r="CC39" s="139"/>
      <c r="CD39" s="139"/>
      <c r="CE39" s="146" t="s">
        <v>50</v>
      </c>
      <c r="CF39" s="147" t="s">
        <v>3765</v>
      </c>
      <c r="CG39" s="139"/>
      <c r="CH39" s="139"/>
      <c r="CW39" s="167"/>
      <c r="CX39" s="168">
        <v>38</v>
      </c>
      <c r="CY39" s="165" t="s">
        <v>26</v>
      </c>
      <c r="CZ39" s="167"/>
      <c r="DA39" s="167"/>
      <c r="DB39" s="167"/>
      <c r="DC39" s="167"/>
      <c r="DD39" s="167"/>
      <c r="DE39" s="171" t="s">
        <v>66</v>
      </c>
      <c r="DF39" s="172" t="s">
        <v>3773</v>
      </c>
      <c r="DG39" s="14">
        <v>37</v>
      </c>
      <c r="DQ39" s="256"/>
      <c r="DR39" s="39">
        <v>34.1</v>
      </c>
      <c r="DS39" s="39">
        <v>38</v>
      </c>
      <c r="DT39" s="44" t="s">
        <v>92</v>
      </c>
      <c r="DU39" s="103">
        <v>38.1</v>
      </c>
      <c r="DV39" s="103">
        <v>42</v>
      </c>
      <c r="DW39" s="110" t="s">
        <v>93</v>
      </c>
      <c r="DX39" s="40">
        <v>50.1</v>
      </c>
      <c r="DY39" s="40">
        <v>55</v>
      </c>
      <c r="DZ39" s="45" t="s">
        <v>96</v>
      </c>
      <c r="EA39" s="105">
        <v>66.1</v>
      </c>
      <c r="EB39" s="105">
        <v>73</v>
      </c>
      <c r="EC39" s="111" t="s">
        <v>3622</v>
      </c>
      <c r="ED39" s="106">
        <v>94.1</v>
      </c>
      <c r="EE39" s="106"/>
      <c r="EF39" s="112" t="s">
        <v>3888</v>
      </c>
      <c r="EG39" s="38">
        <v>94.1</v>
      </c>
      <c r="EH39" s="38"/>
      <c r="EI39" s="202" t="s">
        <v>3888</v>
      </c>
      <c r="EM39" s="199">
        <v>45</v>
      </c>
      <c r="EN39" s="16" t="s">
        <v>26</v>
      </c>
      <c r="EO39" s="18"/>
      <c r="EP39" s="18"/>
      <c r="EQ39" s="18"/>
      <c r="ER39" s="18"/>
      <c r="ES39" s="18"/>
      <c r="ET39" s="18"/>
      <c r="EU39" s="23"/>
      <c r="EV39" s="207"/>
      <c r="FB39" s="66"/>
      <c r="FC39" s="67">
        <v>38</v>
      </c>
      <c r="FD39" s="64" t="s">
        <v>26</v>
      </c>
      <c r="FE39" s="66"/>
      <c r="FF39" s="66"/>
      <c r="FG39" s="66"/>
      <c r="FH39" s="66"/>
      <c r="FI39" s="74"/>
      <c r="FJ39" s="66"/>
      <c r="FM39" s="219">
        <v>38</v>
      </c>
      <c r="FN39" s="24" t="s">
        <v>26</v>
      </c>
      <c r="FO39" s="26"/>
      <c r="FP39" s="26"/>
      <c r="FQ39" s="26"/>
    </row>
    <row r="40" spans="1:173" ht="12.75">
      <c r="A40" s="6"/>
      <c r="B40" s="1"/>
      <c r="D40" s="96">
        <v>39</v>
      </c>
      <c r="E40" s="16" t="s">
        <v>26</v>
      </c>
      <c r="F40" s="18"/>
      <c r="G40" s="18"/>
      <c r="H40" s="18"/>
      <c r="I40" s="18"/>
      <c r="J40" s="18"/>
      <c r="K40" s="18"/>
      <c r="L40" s="23"/>
      <c r="M40" s="35"/>
      <c r="O40" s="94">
        <v>39</v>
      </c>
      <c r="P40" s="24" t="s">
        <v>26</v>
      </c>
      <c r="Q40" s="26"/>
      <c r="R40" s="26"/>
      <c r="S40" s="26"/>
      <c r="T40" s="26"/>
      <c r="U40" s="33"/>
      <c r="V40" s="26"/>
      <c r="W40" s="66"/>
      <c r="X40" s="67">
        <v>39</v>
      </c>
      <c r="Y40" s="64" t="s">
        <v>26</v>
      </c>
      <c r="Z40" s="66"/>
      <c r="AA40" s="66"/>
      <c r="AB40" s="66"/>
      <c r="AC40" s="66"/>
      <c r="AD40" s="74"/>
      <c r="AE40" s="66"/>
      <c r="AG40" s="49" t="s">
        <v>151</v>
      </c>
      <c r="AH40" s="47" t="s">
        <v>3660</v>
      </c>
      <c r="BU40" s="148"/>
      <c r="BV40" s="149"/>
      <c r="BW40" s="139"/>
      <c r="BX40" s="140">
        <v>11</v>
      </c>
      <c r="BY40" s="141" t="s">
        <v>23</v>
      </c>
      <c r="BZ40" s="142" t="s">
        <v>39</v>
      </c>
      <c r="CA40" s="143">
        <v>2</v>
      </c>
      <c r="CB40" s="139"/>
      <c r="CC40" s="139"/>
      <c r="CD40" s="139"/>
      <c r="CE40" s="146" t="s">
        <v>51</v>
      </c>
      <c r="CF40" s="147" t="s">
        <v>3769</v>
      </c>
      <c r="CG40" s="139"/>
      <c r="CH40" s="139"/>
      <c r="CW40" s="167"/>
      <c r="CX40" s="168">
        <v>39</v>
      </c>
      <c r="CY40" s="165" t="s">
        <v>26</v>
      </c>
      <c r="CZ40" s="167"/>
      <c r="DA40" s="167"/>
      <c r="DB40" s="167"/>
      <c r="DC40" s="167"/>
      <c r="DD40" s="167"/>
      <c r="DE40" s="171" t="s">
        <v>67</v>
      </c>
      <c r="DF40" s="172" t="s">
        <v>3775</v>
      </c>
      <c r="DG40" s="14">
        <v>38</v>
      </c>
      <c r="DQ40" s="256"/>
      <c r="DR40" s="39">
        <v>38.1</v>
      </c>
      <c r="DS40" s="39">
        <v>42</v>
      </c>
      <c r="DT40" s="44" t="s">
        <v>93</v>
      </c>
      <c r="DU40" s="103">
        <v>42.1</v>
      </c>
      <c r="DV40" s="103">
        <v>46</v>
      </c>
      <c r="DW40" s="110" t="s">
        <v>94</v>
      </c>
      <c r="DX40" s="40">
        <v>55.1</v>
      </c>
      <c r="DY40" s="40">
        <v>60</v>
      </c>
      <c r="DZ40" s="45" t="s">
        <v>97</v>
      </c>
      <c r="EA40" s="105">
        <v>73.1</v>
      </c>
      <c r="EB40" s="105">
        <v>81</v>
      </c>
      <c r="EC40" s="111" t="s">
        <v>3626</v>
      </c>
      <c r="ED40" s="106"/>
      <c r="EE40" s="106"/>
      <c r="EF40" s="112"/>
      <c r="EG40" s="38"/>
      <c r="EH40" s="202"/>
      <c r="EI40" s="202"/>
      <c r="EM40" s="199">
        <v>46</v>
      </c>
      <c r="EN40" s="16" t="s">
        <v>26</v>
      </c>
      <c r="EO40" s="18"/>
      <c r="EP40" s="18"/>
      <c r="EQ40" s="18"/>
      <c r="ER40" s="18"/>
      <c r="ES40" s="18"/>
      <c r="ET40" s="18"/>
      <c r="EU40" s="23"/>
      <c r="EV40" s="207"/>
      <c r="FB40" s="66"/>
      <c r="FC40" s="67">
        <v>39</v>
      </c>
      <c r="FD40" s="64" t="s">
        <v>26</v>
      </c>
      <c r="FE40" s="66"/>
      <c r="FF40" s="66"/>
      <c r="FG40" s="66"/>
      <c r="FH40" s="66"/>
      <c r="FI40" s="74"/>
      <c r="FJ40" s="66"/>
      <c r="FM40" s="219">
        <v>39</v>
      </c>
      <c r="FN40" s="24" t="s">
        <v>26</v>
      </c>
      <c r="FO40" s="26"/>
      <c r="FP40" s="26"/>
      <c r="FQ40" s="26"/>
    </row>
    <row r="41" spans="1:173" ht="12.75">
      <c r="A41" s="7" t="s">
        <v>3747</v>
      </c>
      <c r="B41" s="2" t="s">
        <v>3</v>
      </c>
      <c r="D41" s="96">
        <v>40</v>
      </c>
      <c r="E41" s="16" t="s">
        <v>26</v>
      </c>
      <c r="F41" s="18"/>
      <c r="G41" s="18"/>
      <c r="H41" s="18"/>
      <c r="I41" s="18"/>
      <c r="J41" s="18"/>
      <c r="K41" s="18"/>
      <c r="L41" s="18"/>
      <c r="O41" s="94">
        <v>40</v>
      </c>
      <c r="P41" s="24" t="s">
        <v>27</v>
      </c>
      <c r="Q41" s="26"/>
      <c r="R41" s="26"/>
      <c r="S41" s="26"/>
      <c r="T41" s="26"/>
      <c r="U41" s="26"/>
      <c r="V41" s="26"/>
      <c r="W41" s="66"/>
      <c r="X41" s="67">
        <v>40</v>
      </c>
      <c r="Y41" s="64" t="s">
        <v>27</v>
      </c>
      <c r="Z41" s="66"/>
      <c r="AA41" s="66"/>
      <c r="AB41" s="66"/>
      <c r="AC41" s="66"/>
      <c r="AD41" s="66"/>
      <c r="AE41" s="66"/>
      <c r="AG41" s="49" t="s">
        <v>152</v>
      </c>
      <c r="AH41" s="47" t="s">
        <v>3660</v>
      </c>
      <c r="BU41" s="148" t="s">
        <v>3753</v>
      </c>
      <c r="BV41" s="149" t="s">
        <v>6</v>
      </c>
      <c r="BW41" s="139"/>
      <c r="BX41" s="140">
        <v>12</v>
      </c>
      <c r="BY41" s="141" t="s">
        <v>23</v>
      </c>
      <c r="BZ41" s="142" t="s">
        <v>40</v>
      </c>
      <c r="CA41" s="143">
        <v>2</v>
      </c>
      <c r="CB41" s="139"/>
      <c r="CC41" s="139"/>
      <c r="CD41" s="139"/>
      <c r="CE41" s="146" t="s">
        <v>52</v>
      </c>
      <c r="CF41" s="147" t="s">
        <v>3772</v>
      </c>
      <c r="CG41" s="139"/>
      <c r="CH41" s="139"/>
      <c r="CW41" s="167"/>
      <c r="CX41" s="168">
        <v>40</v>
      </c>
      <c r="CY41" s="165" t="s">
        <v>26</v>
      </c>
      <c r="CZ41" s="167"/>
      <c r="DA41" s="167"/>
      <c r="DB41" s="167"/>
      <c r="DC41" s="167"/>
      <c r="DD41" s="167"/>
      <c r="DE41" s="171" t="s">
        <v>68</v>
      </c>
      <c r="DF41" s="172" t="s">
        <v>3777</v>
      </c>
      <c r="DG41" s="14">
        <v>39</v>
      </c>
      <c r="DQ41" s="256"/>
      <c r="DR41" s="39">
        <v>42.1</v>
      </c>
      <c r="DS41" s="39"/>
      <c r="DT41" s="44" t="s">
        <v>84</v>
      </c>
      <c r="DU41" s="103">
        <v>46.1</v>
      </c>
      <c r="DV41" s="103">
        <v>50</v>
      </c>
      <c r="DW41" s="110" t="s">
        <v>95</v>
      </c>
      <c r="DX41" s="40">
        <v>60.1</v>
      </c>
      <c r="DY41" s="40">
        <v>66</v>
      </c>
      <c r="DZ41" s="45" t="s">
        <v>102</v>
      </c>
      <c r="EA41" s="105">
        <v>81.1</v>
      </c>
      <c r="EB41" s="105"/>
      <c r="EC41" s="111" t="s">
        <v>3635</v>
      </c>
      <c r="ED41" s="98"/>
      <c r="EE41" s="98"/>
      <c r="EF41" s="99"/>
      <c r="EM41" s="199">
        <v>47</v>
      </c>
      <c r="EN41" s="16" t="s">
        <v>26</v>
      </c>
      <c r="EO41" s="18"/>
      <c r="EP41" s="18"/>
      <c r="EQ41" s="18"/>
      <c r="ER41" s="18"/>
      <c r="ES41" s="18"/>
      <c r="ET41" s="18"/>
      <c r="EU41" s="18"/>
      <c r="EV41" s="207"/>
      <c r="FB41" s="66"/>
      <c r="FC41" s="67">
        <v>40</v>
      </c>
      <c r="FD41" s="64" t="s">
        <v>27</v>
      </c>
      <c r="FE41" s="66"/>
      <c r="FF41" s="66"/>
      <c r="FG41" s="66"/>
      <c r="FH41" s="66"/>
      <c r="FI41" s="66"/>
      <c r="FJ41" s="66"/>
      <c r="FM41" s="219">
        <v>40</v>
      </c>
      <c r="FN41" s="24" t="s">
        <v>27</v>
      </c>
      <c r="FO41" s="26"/>
      <c r="FP41" s="26"/>
      <c r="FQ41" s="26"/>
    </row>
    <row r="42" spans="1:173" ht="25.5" thickBot="1">
      <c r="A42" s="8"/>
      <c r="B42" s="3" t="s">
        <v>3809</v>
      </c>
      <c r="D42" s="96">
        <v>41</v>
      </c>
      <c r="E42" s="16" t="s">
        <v>26</v>
      </c>
      <c r="F42" s="18"/>
      <c r="G42" s="18"/>
      <c r="H42" s="18"/>
      <c r="I42" s="18"/>
      <c r="J42" s="18"/>
      <c r="K42" s="18"/>
      <c r="L42" s="18"/>
      <c r="O42" s="94">
        <v>41</v>
      </c>
      <c r="P42" s="24" t="s">
        <v>27</v>
      </c>
      <c r="Q42" s="26"/>
      <c r="R42" s="26"/>
      <c r="S42" s="26"/>
      <c r="T42" s="26"/>
      <c r="U42" s="26"/>
      <c r="V42" s="26"/>
      <c r="W42" s="66"/>
      <c r="X42" s="67">
        <v>41</v>
      </c>
      <c r="Y42" s="64" t="s">
        <v>27</v>
      </c>
      <c r="Z42" s="66"/>
      <c r="AA42" s="66"/>
      <c r="AB42" s="66"/>
      <c r="AC42" s="66"/>
      <c r="AD42" s="66"/>
      <c r="AE42" s="66"/>
      <c r="AG42" s="49" t="s">
        <v>153</v>
      </c>
      <c r="AH42" s="47" t="s">
        <v>3660</v>
      </c>
      <c r="BU42" s="152"/>
      <c r="BV42" s="153" t="s">
        <v>3710</v>
      </c>
      <c r="BW42" s="139"/>
      <c r="BX42" s="140"/>
      <c r="BY42" s="141"/>
      <c r="BZ42" s="142"/>
      <c r="CA42" s="143"/>
      <c r="CB42" s="139"/>
      <c r="CC42" s="139"/>
      <c r="CD42" s="139"/>
      <c r="CE42" s="146" t="s">
        <v>53</v>
      </c>
      <c r="CF42" s="147" t="s">
        <v>3774</v>
      </c>
      <c r="CG42" s="139"/>
      <c r="CH42" s="139"/>
      <c r="CW42" s="167"/>
      <c r="CX42" s="168">
        <v>41</v>
      </c>
      <c r="CY42" s="165" t="s">
        <v>26</v>
      </c>
      <c r="CZ42" s="167"/>
      <c r="DA42" s="167"/>
      <c r="DB42" s="167"/>
      <c r="DC42" s="167"/>
      <c r="DD42" s="167"/>
      <c r="DE42" s="171" t="s">
        <v>69</v>
      </c>
      <c r="DF42" s="172" t="s">
        <v>3780</v>
      </c>
      <c r="DG42" s="14">
        <v>40</v>
      </c>
      <c r="DQ42" s="256"/>
      <c r="DR42" s="203"/>
      <c r="DS42" s="203"/>
      <c r="DT42" s="204"/>
      <c r="DU42" s="103">
        <v>50</v>
      </c>
      <c r="DV42" s="103"/>
      <c r="DW42" s="110" t="s">
        <v>83</v>
      </c>
      <c r="DX42" s="40">
        <v>66.1</v>
      </c>
      <c r="DY42" s="40"/>
      <c r="DZ42" s="45" t="s">
        <v>3852</v>
      </c>
      <c r="EA42" s="136"/>
      <c r="EB42" s="136"/>
      <c r="EM42" s="199">
        <v>48</v>
      </c>
      <c r="EN42" s="16" t="s">
        <v>26</v>
      </c>
      <c r="EO42" s="18"/>
      <c r="EP42" s="18"/>
      <c r="EQ42" s="18"/>
      <c r="ER42" s="18"/>
      <c r="ES42" s="18"/>
      <c r="ET42" s="18"/>
      <c r="EU42" s="18"/>
      <c r="EV42" s="207"/>
      <c r="FB42" s="66"/>
      <c r="FC42" s="67">
        <v>41</v>
      </c>
      <c r="FD42" s="64" t="s">
        <v>27</v>
      </c>
      <c r="FE42" s="66"/>
      <c r="FF42" s="66"/>
      <c r="FG42" s="66"/>
      <c r="FH42" s="66"/>
      <c r="FI42" s="66"/>
      <c r="FJ42" s="66"/>
      <c r="FM42" s="219">
        <v>41</v>
      </c>
      <c r="FN42" s="24" t="s">
        <v>27</v>
      </c>
      <c r="FO42" s="26"/>
      <c r="FP42" s="26"/>
      <c r="FQ42" s="26"/>
    </row>
    <row r="43" spans="1:173" ht="12.75">
      <c r="A43" s="7"/>
      <c r="B43" s="2"/>
      <c r="D43" s="96">
        <v>42</v>
      </c>
      <c r="E43" s="16" t="s">
        <v>26</v>
      </c>
      <c r="F43" s="18"/>
      <c r="G43" s="18"/>
      <c r="H43" s="18"/>
      <c r="I43" s="18"/>
      <c r="J43" s="18"/>
      <c r="K43" s="18"/>
      <c r="L43" s="18"/>
      <c r="O43" s="94">
        <v>42</v>
      </c>
      <c r="P43" s="24" t="s">
        <v>27</v>
      </c>
      <c r="Q43" s="26"/>
      <c r="R43" s="26"/>
      <c r="S43" s="26"/>
      <c r="T43" s="26"/>
      <c r="U43" s="26"/>
      <c r="V43" s="26"/>
      <c r="W43" s="66"/>
      <c r="X43" s="67">
        <v>42</v>
      </c>
      <c r="Y43" s="64" t="s">
        <v>27</v>
      </c>
      <c r="Z43" s="66"/>
      <c r="AA43" s="66"/>
      <c r="AB43" s="66"/>
      <c r="AC43" s="66"/>
      <c r="AD43" s="66"/>
      <c r="AE43" s="66"/>
      <c r="AG43" s="49" t="s">
        <v>154</v>
      </c>
      <c r="AH43" s="47" t="s">
        <v>3660</v>
      </c>
      <c r="BU43" s="148"/>
      <c r="BV43" s="149"/>
      <c r="BW43" s="139"/>
      <c r="BX43" s="140"/>
      <c r="BY43" s="141"/>
      <c r="BZ43" s="139"/>
      <c r="CA43" s="139"/>
      <c r="CB43" s="139"/>
      <c r="CC43" s="139"/>
      <c r="CD43" s="139"/>
      <c r="CE43" s="146" t="s">
        <v>54</v>
      </c>
      <c r="CF43" s="147" t="s">
        <v>3776</v>
      </c>
      <c r="CG43" s="139"/>
      <c r="CH43" s="139"/>
      <c r="CW43" s="167"/>
      <c r="CX43" s="168">
        <v>42</v>
      </c>
      <c r="CY43" s="165" t="s">
        <v>26</v>
      </c>
      <c r="CZ43" s="167"/>
      <c r="DA43" s="167"/>
      <c r="DB43" s="167"/>
      <c r="DC43" s="167"/>
      <c r="DD43" s="167"/>
      <c r="DE43" s="175" t="s">
        <v>3741</v>
      </c>
      <c r="DF43" s="174" t="s">
        <v>3800</v>
      </c>
      <c r="DG43" s="14">
        <v>41</v>
      </c>
      <c r="DQ43" s="256"/>
      <c r="DR43" s="98"/>
      <c r="DS43" s="98"/>
      <c r="DT43" s="99"/>
      <c r="DU43" s="98"/>
      <c r="DV43" s="98"/>
      <c r="DW43" s="99"/>
      <c r="EM43" s="199">
        <v>49</v>
      </c>
      <c r="EN43" s="16" t="s">
        <v>26</v>
      </c>
      <c r="EO43" s="18"/>
      <c r="EP43" s="18"/>
      <c r="EQ43" s="18"/>
      <c r="ER43" s="18"/>
      <c r="ES43" s="18"/>
      <c r="ET43" s="18"/>
      <c r="EU43" s="18"/>
      <c r="EV43" s="207"/>
      <c r="FB43" s="66"/>
      <c r="FC43" s="67">
        <v>42</v>
      </c>
      <c r="FD43" s="64" t="s">
        <v>27</v>
      </c>
      <c r="FE43" s="66"/>
      <c r="FF43" s="66"/>
      <c r="FG43" s="66"/>
      <c r="FH43" s="66"/>
      <c r="FI43" s="66"/>
      <c r="FJ43" s="66"/>
      <c r="FM43" s="219">
        <v>42</v>
      </c>
      <c r="FN43" s="24" t="s">
        <v>27</v>
      </c>
      <c r="FO43" s="26"/>
      <c r="FP43" s="26"/>
      <c r="FQ43" s="26"/>
    </row>
    <row r="44" spans="1:176" ht="12.75" customHeight="1">
      <c r="A44" s="7" t="s">
        <v>3748</v>
      </c>
      <c r="B44" s="2" t="s">
        <v>4</v>
      </c>
      <c r="D44" s="96">
        <v>43</v>
      </c>
      <c r="E44" s="16" t="s">
        <v>26</v>
      </c>
      <c r="F44" s="18"/>
      <c r="G44" s="18"/>
      <c r="H44" s="18"/>
      <c r="I44" s="18"/>
      <c r="J44" s="18"/>
      <c r="K44" s="18"/>
      <c r="L44" s="18"/>
      <c r="O44" s="94">
        <v>43</v>
      </c>
      <c r="P44" s="24" t="s">
        <v>27</v>
      </c>
      <c r="Q44" s="26"/>
      <c r="R44" s="26"/>
      <c r="S44" s="26"/>
      <c r="T44" s="26"/>
      <c r="U44" s="26"/>
      <c r="V44" s="26"/>
      <c r="W44" s="66"/>
      <c r="X44" s="67">
        <v>43</v>
      </c>
      <c r="Y44" s="64" t="s">
        <v>27</v>
      </c>
      <c r="Z44" s="66"/>
      <c r="AA44" s="66"/>
      <c r="AB44" s="66"/>
      <c r="AC44" s="66"/>
      <c r="AD44" s="66"/>
      <c r="AE44" s="66"/>
      <c r="AG44" s="49" t="s">
        <v>155</v>
      </c>
      <c r="AH44" s="47" t="s">
        <v>3660</v>
      </c>
      <c r="BU44" s="148"/>
      <c r="BV44" s="148"/>
      <c r="BW44" s="154"/>
      <c r="BX44" s="155"/>
      <c r="BY44" s="156"/>
      <c r="BZ44" s="139"/>
      <c r="CA44" s="139"/>
      <c r="CB44" s="139"/>
      <c r="CC44" s="139"/>
      <c r="CD44" s="139"/>
      <c r="CE44" s="146" t="s">
        <v>55</v>
      </c>
      <c r="CF44" s="147" t="s">
        <v>3778</v>
      </c>
      <c r="CG44" s="139"/>
      <c r="CH44" s="139"/>
      <c r="CW44" s="167"/>
      <c r="CX44" s="168">
        <v>43</v>
      </c>
      <c r="CY44" s="165" t="s">
        <v>26</v>
      </c>
      <c r="CZ44" s="167"/>
      <c r="DA44" s="167"/>
      <c r="DB44" s="167"/>
      <c r="DC44" s="167"/>
      <c r="DD44" s="167"/>
      <c r="DE44" s="175" t="s">
        <v>3742</v>
      </c>
      <c r="DF44" s="174" t="s">
        <v>3801</v>
      </c>
      <c r="DG44" s="14">
        <v>42</v>
      </c>
      <c r="EM44" s="199">
        <v>50</v>
      </c>
      <c r="EN44" s="16" t="s">
        <v>26</v>
      </c>
      <c r="EO44" s="18"/>
      <c r="EP44" s="18"/>
      <c r="EQ44" s="18"/>
      <c r="ER44" s="18"/>
      <c r="ES44" s="18"/>
      <c r="ET44" s="18"/>
      <c r="EU44" s="18"/>
      <c r="EV44" s="207"/>
      <c r="FB44" s="66"/>
      <c r="FC44" s="67">
        <v>43</v>
      </c>
      <c r="FD44" s="64" t="s">
        <v>27</v>
      </c>
      <c r="FE44" s="66"/>
      <c r="FF44" s="66"/>
      <c r="FG44" s="66"/>
      <c r="FH44" s="66"/>
      <c r="FI44" s="66"/>
      <c r="FJ44" s="66"/>
      <c r="FM44" s="219">
        <v>43</v>
      </c>
      <c r="FN44" s="24" t="s">
        <v>27</v>
      </c>
      <c r="FO44" s="26"/>
      <c r="FP44" s="26"/>
      <c r="FQ44" s="26"/>
      <c r="FR44" s="26"/>
      <c r="FS44" s="26"/>
      <c r="FT44" s="26"/>
    </row>
    <row r="45" spans="1:176" ht="13.5" thickBot="1">
      <c r="A45" s="9"/>
      <c r="B45" s="4" t="s">
        <v>3810</v>
      </c>
      <c r="D45" s="96">
        <v>44</v>
      </c>
      <c r="E45" s="16" t="s">
        <v>26</v>
      </c>
      <c r="F45" s="18"/>
      <c r="G45" s="18"/>
      <c r="H45" s="18"/>
      <c r="I45" s="18"/>
      <c r="J45" s="18"/>
      <c r="K45" s="18"/>
      <c r="L45" s="18"/>
      <c r="O45" s="94">
        <v>44</v>
      </c>
      <c r="P45" s="24" t="s">
        <v>27</v>
      </c>
      <c r="Q45" s="26"/>
      <c r="R45" s="26"/>
      <c r="S45" s="26"/>
      <c r="T45" s="26"/>
      <c r="U45" s="26"/>
      <c r="V45" s="26"/>
      <c r="W45" s="66"/>
      <c r="X45" s="67">
        <v>44</v>
      </c>
      <c r="Y45" s="64" t="s">
        <v>27</v>
      </c>
      <c r="Z45" s="66"/>
      <c r="AA45" s="66"/>
      <c r="AB45" s="66"/>
      <c r="AC45" s="66"/>
      <c r="AD45" s="66"/>
      <c r="AE45" s="66"/>
      <c r="AG45" s="49" t="s">
        <v>156</v>
      </c>
      <c r="AH45" s="47" t="s">
        <v>3660</v>
      </c>
      <c r="BU45" s="148"/>
      <c r="BV45" s="148"/>
      <c r="BW45" s="154"/>
      <c r="BX45" s="155"/>
      <c r="BY45" s="156"/>
      <c r="BZ45" s="139"/>
      <c r="CA45" s="139"/>
      <c r="CB45" s="139"/>
      <c r="CC45" s="139"/>
      <c r="CD45" s="139"/>
      <c r="CE45" s="146" t="s">
        <v>56</v>
      </c>
      <c r="CF45" s="147" t="s">
        <v>3781</v>
      </c>
      <c r="CG45" s="139"/>
      <c r="CH45" s="139"/>
      <c r="CW45" s="167"/>
      <c r="CX45" s="168">
        <v>44</v>
      </c>
      <c r="CY45" s="165" t="s">
        <v>26</v>
      </c>
      <c r="CZ45" s="167"/>
      <c r="DA45" s="167"/>
      <c r="DB45" s="167"/>
      <c r="DC45" s="167"/>
      <c r="DD45" s="167"/>
      <c r="DE45" s="171" t="s">
        <v>70</v>
      </c>
      <c r="DF45" s="172" t="s">
        <v>3783</v>
      </c>
      <c r="DG45" s="14">
        <v>43</v>
      </c>
      <c r="EM45" s="199">
        <v>51</v>
      </c>
      <c r="EN45" s="16" t="s">
        <v>26</v>
      </c>
      <c r="EO45" s="18"/>
      <c r="EP45" s="18"/>
      <c r="EQ45" s="18"/>
      <c r="ER45" s="18"/>
      <c r="ES45" s="18"/>
      <c r="ET45" s="18"/>
      <c r="EU45" s="18"/>
      <c r="EV45" s="207"/>
      <c r="FB45" s="66"/>
      <c r="FC45" s="67">
        <v>44</v>
      </c>
      <c r="FD45" s="64" t="s">
        <v>27</v>
      </c>
      <c r="FE45" s="66"/>
      <c r="FF45" s="66"/>
      <c r="FG45" s="66"/>
      <c r="FH45" s="66"/>
      <c r="FI45" s="66"/>
      <c r="FJ45" s="66"/>
      <c r="FM45" s="219">
        <v>44</v>
      </c>
      <c r="FN45" s="24" t="s">
        <v>27</v>
      </c>
      <c r="FO45" s="26"/>
      <c r="FP45" s="26"/>
      <c r="FQ45" s="26"/>
      <c r="FR45" s="26"/>
      <c r="FS45" s="26"/>
      <c r="FT45" s="26"/>
    </row>
    <row r="46" spans="1:176" ht="12.75">
      <c r="A46" s="7"/>
      <c r="B46" s="2"/>
      <c r="D46" s="96">
        <v>45</v>
      </c>
      <c r="E46" s="16" t="s">
        <v>26</v>
      </c>
      <c r="F46" s="18"/>
      <c r="G46" s="18"/>
      <c r="H46" s="18"/>
      <c r="I46" s="18"/>
      <c r="J46" s="18"/>
      <c r="K46" s="18"/>
      <c r="L46" s="18"/>
      <c r="O46" s="94">
        <v>45</v>
      </c>
      <c r="P46" s="24" t="s">
        <v>27</v>
      </c>
      <c r="Q46" s="26"/>
      <c r="R46" s="26"/>
      <c r="S46" s="26"/>
      <c r="T46" s="26"/>
      <c r="U46" s="26"/>
      <c r="V46" s="26"/>
      <c r="W46" s="66"/>
      <c r="X46" s="67">
        <v>45</v>
      </c>
      <c r="Y46" s="64" t="s">
        <v>27</v>
      </c>
      <c r="Z46" s="66"/>
      <c r="AA46" s="66"/>
      <c r="AB46" s="66"/>
      <c r="AC46" s="66"/>
      <c r="AD46" s="66"/>
      <c r="AE46" s="66"/>
      <c r="AG46" s="49" t="s">
        <v>157</v>
      </c>
      <c r="AH46" s="47" t="s">
        <v>3660</v>
      </c>
      <c r="BU46" s="148"/>
      <c r="BV46" s="148"/>
      <c r="BW46" s="154"/>
      <c r="BX46" s="155"/>
      <c r="BY46" s="156"/>
      <c r="BZ46" s="139"/>
      <c r="CA46" s="139"/>
      <c r="CB46" s="139"/>
      <c r="CC46" s="139"/>
      <c r="CD46" s="139"/>
      <c r="CE46" s="146" t="s">
        <v>57</v>
      </c>
      <c r="CF46" s="147" t="s">
        <v>3784</v>
      </c>
      <c r="CG46" s="139"/>
      <c r="CH46" s="139"/>
      <c r="CW46" s="167"/>
      <c r="CX46" s="168">
        <v>45</v>
      </c>
      <c r="CY46" s="165" t="s">
        <v>26</v>
      </c>
      <c r="CZ46" s="167"/>
      <c r="DA46" s="167"/>
      <c r="DB46" s="167"/>
      <c r="DC46" s="167"/>
      <c r="DD46" s="167"/>
      <c r="DE46" s="171" t="s">
        <v>71</v>
      </c>
      <c r="DF46" s="172" t="s">
        <v>3785</v>
      </c>
      <c r="DG46" s="14">
        <v>44</v>
      </c>
      <c r="DQ46" s="256" t="s">
        <v>3887</v>
      </c>
      <c r="DR46" s="257" t="s">
        <v>3847</v>
      </c>
      <c r="DS46" s="257"/>
      <c r="DT46" s="257"/>
      <c r="DU46" s="258" t="s">
        <v>3848</v>
      </c>
      <c r="DV46" s="258"/>
      <c r="DW46" s="258"/>
      <c r="DX46" s="259" t="s">
        <v>3849</v>
      </c>
      <c r="DY46" s="259"/>
      <c r="DZ46" s="259"/>
      <c r="EA46" s="260" t="s">
        <v>3751</v>
      </c>
      <c r="EB46" s="260"/>
      <c r="EC46" s="260"/>
      <c r="ED46" s="242" t="s">
        <v>3850</v>
      </c>
      <c r="EE46" s="242"/>
      <c r="EF46" s="242"/>
      <c r="EG46" s="243" t="s">
        <v>3851</v>
      </c>
      <c r="EH46" s="243"/>
      <c r="EI46" s="243"/>
      <c r="EM46" s="199">
        <v>52</v>
      </c>
      <c r="EN46" s="16" t="s">
        <v>26</v>
      </c>
      <c r="EO46" s="18"/>
      <c r="EP46" s="18"/>
      <c r="EQ46" s="18"/>
      <c r="ER46" s="18"/>
      <c r="ES46" s="18"/>
      <c r="ET46" s="18"/>
      <c r="EU46" s="18"/>
      <c r="EV46" s="207"/>
      <c r="FB46" s="66"/>
      <c r="FC46" s="67">
        <v>45</v>
      </c>
      <c r="FD46" s="64" t="s">
        <v>27</v>
      </c>
      <c r="FE46" s="66"/>
      <c r="FF46" s="66"/>
      <c r="FG46" s="66"/>
      <c r="FH46" s="66"/>
      <c r="FI46" s="66"/>
      <c r="FJ46" s="66"/>
      <c r="FM46" s="219">
        <v>45</v>
      </c>
      <c r="FN46" s="24" t="s">
        <v>27</v>
      </c>
      <c r="FO46" s="26"/>
      <c r="FP46" s="26"/>
      <c r="FQ46" s="26"/>
      <c r="FR46" s="26"/>
      <c r="FS46" s="26"/>
      <c r="FT46" s="26"/>
    </row>
    <row r="47" spans="1:176" ht="12.75">
      <c r="A47" s="7" t="s">
        <v>5</v>
      </c>
      <c r="B47" s="2" t="s">
        <v>4</v>
      </c>
      <c r="D47" s="96">
        <v>46</v>
      </c>
      <c r="E47" s="16" t="s">
        <v>26</v>
      </c>
      <c r="F47" s="18"/>
      <c r="G47" s="18"/>
      <c r="H47" s="18"/>
      <c r="I47" s="18"/>
      <c r="J47" s="18"/>
      <c r="K47" s="18"/>
      <c r="L47" s="18"/>
      <c r="O47" s="94">
        <v>46</v>
      </c>
      <c r="P47" s="24" t="s">
        <v>27</v>
      </c>
      <c r="Q47" s="26"/>
      <c r="R47" s="26"/>
      <c r="S47" s="26"/>
      <c r="T47" s="26"/>
      <c r="U47" s="26"/>
      <c r="V47" s="26"/>
      <c r="W47" s="66"/>
      <c r="X47" s="67">
        <v>46</v>
      </c>
      <c r="Y47" s="64" t="s">
        <v>27</v>
      </c>
      <c r="Z47" s="66"/>
      <c r="AA47" s="66"/>
      <c r="AB47" s="66"/>
      <c r="AC47" s="66"/>
      <c r="AD47" s="66"/>
      <c r="AE47" s="66"/>
      <c r="AG47" s="49" t="s">
        <v>158</v>
      </c>
      <c r="AH47" s="47" t="s">
        <v>3660</v>
      </c>
      <c r="BU47" s="7"/>
      <c r="BV47" s="7"/>
      <c r="BW47" s="136"/>
      <c r="BX47" s="137"/>
      <c r="BY47" s="138"/>
      <c r="CE47" s="134"/>
      <c r="CF47" s="135"/>
      <c r="CW47" s="167"/>
      <c r="CX47" s="168">
        <v>46</v>
      </c>
      <c r="CY47" s="165" t="s">
        <v>26</v>
      </c>
      <c r="CZ47" s="167"/>
      <c r="DA47" s="167"/>
      <c r="DB47" s="167"/>
      <c r="DC47" s="167"/>
      <c r="DD47" s="167"/>
      <c r="DE47" s="171" t="s">
        <v>72</v>
      </c>
      <c r="DF47" s="172" t="s">
        <v>3786</v>
      </c>
      <c r="DG47" s="14">
        <v>45</v>
      </c>
      <c r="DQ47" s="256"/>
      <c r="DR47" s="257"/>
      <c r="DS47" s="257"/>
      <c r="DT47" s="257"/>
      <c r="DU47" s="258"/>
      <c r="DV47" s="258"/>
      <c r="DW47" s="258"/>
      <c r="DX47" s="259"/>
      <c r="DY47" s="259"/>
      <c r="DZ47" s="259"/>
      <c r="EA47" s="260"/>
      <c r="EB47" s="260"/>
      <c r="EC47" s="260"/>
      <c r="ED47" s="242"/>
      <c r="EE47" s="242"/>
      <c r="EF47" s="242"/>
      <c r="EG47" s="243"/>
      <c r="EH47" s="243"/>
      <c r="EI47" s="243"/>
      <c r="EM47" s="199">
        <v>53</v>
      </c>
      <c r="EN47" s="16" t="s">
        <v>26</v>
      </c>
      <c r="EO47" s="18"/>
      <c r="EP47" s="18"/>
      <c r="EQ47" s="18"/>
      <c r="ER47" s="18"/>
      <c r="ES47" s="18"/>
      <c r="ET47" s="18"/>
      <c r="EU47" s="18"/>
      <c r="EV47" s="207"/>
      <c r="FB47" s="66"/>
      <c r="FC47" s="67">
        <v>46</v>
      </c>
      <c r="FD47" s="64" t="s">
        <v>27</v>
      </c>
      <c r="FE47" s="66"/>
      <c r="FF47" s="66"/>
      <c r="FG47" s="66"/>
      <c r="FH47" s="66"/>
      <c r="FI47" s="66"/>
      <c r="FJ47" s="66"/>
      <c r="FM47" s="219">
        <v>46</v>
      </c>
      <c r="FN47" s="24" t="s">
        <v>27</v>
      </c>
      <c r="FO47" s="26"/>
      <c r="FP47" s="26"/>
      <c r="FQ47" s="26"/>
      <c r="FR47" s="26"/>
      <c r="FS47" s="26"/>
      <c r="FT47" s="26"/>
    </row>
    <row r="48" spans="1:176" ht="13.5" thickBot="1">
      <c r="A48" s="9"/>
      <c r="B48" s="4" t="s">
        <v>3688</v>
      </c>
      <c r="D48" s="96">
        <v>47</v>
      </c>
      <c r="E48" s="16" t="s">
        <v>26</v>
      </c>
      <c r="F48" s="18"/>
      <c r="G48" s="18"/>
      <c r="H48" s="18"/>
      <c r="I48" s="18"/>
      <c r="J48" s="18"/>
      <c r="K48" s="18"/>
      <c r="L48" s="18"/>
      <c r="O48" s="94">
        <v>47</v>
      </c>
      <c r="P48" s="24" t="s">
        <v>27</v>
      </c>
      <c r="Q48" s="26"/>
      <c r="R48" s="26"/>
      <c r="S48" s="26"/>
      <c r="T48" s="26"/>
      <c r="U48" s="26"/>
      <c r="V48" s="26"/>
      <c r="W48" s="66"/>
      <c r="X48" s="67">
        <v>47</v>
      </c>
      <c r="Y48" s="64" t="s">
        <v>27</v>
      </c>
      <c r="Z48" s="66"/>
      <c r="AA48" s="66"/>
      <c r="AB48" s="66"/>
      <c r="AC48" s="66"/>
      <c r="AD48" s="66"/>
      <c r="AE48" s="66"/>
      <c r="AG48" s="49" t="s">
        <v>159</v>
      </c>
      <c r="AH48" s="47" t="s">
        <v>3660</v>
      </c>
      <c r="BU48" s="7"/>
      <c r="BV48" s="7"/>
      <c r="BW48" s="136"/>
      <c r="BX48" s="137"/>
      <c r="BY48" s="138"/>
      <c r="CE48" s="134"/>
      <c r="CF48" s="135"/>
      <c r="CW48" s="167"/>
      <c r="CX48" s="168">
        <v>47</v>
      </c>
      <c r="CY48" s="165" t="s">
        <v>26</v>
      </c>
      <c r="CZ48" s="167"/>
      <c r="DA48" s="167"/>
      <c r="DB48" s="167"/>
      <c r="DC48" s="167"/>
      <c r="DD48" s="167"/>
      <c r="DE48" s="171" t="s">
        <v>73</v>
      </c>
      <c r="DF48" s="172" t="s">
        <v>3787</v>
      </c>
      <c r="DG48" s="14">
        <v>46</v>
      </c>
      <c r="DQ48" s="256"/>
      <c r="DR48" s="244" t="s">
        <v>17</v>
      </c>
      <c r="DS48" s="245"/>
      <c r="DT48" s="245"/>
      <c r="DU48" s="246" t="s">
        <v>17</v>
      </c>
      <c r="DV48" s="247"/>
      <c r="DW48" s="247"/>
      <c r="DX48" s="248" t="s">
        <v>17</v>
      </c>
      <c r="DY48" s="249"/>
      <c r="DZ48" s="249"/>
      <c r="EA48" s="250" t="s">
        <v>17</v>
      </c>
      <c r="EB48" s="251"/>
      <c r="EC48" s="251"/>
      <c r="ED48" s="252" t="s">
        <v>17</v>
      </c>
      <c r="EE48" s="253"/>
      <c r="EF48" s="253"/>
      <c r="EG48" s="254" t="s">
        <v>17</v>
      </c>
      <c r="EH48" s="255"/>
      <c r="EI48" s="255"/>
      <c r="EM48" s="199">
        <v>54</v>
      </c>
      <c r="EN48" s="16" t="s">
        <v>26</v>
      </c>
      <c r="EO48" s="18"/>
      <c r="EP48" s="18"/>
      <c r="EQ48" s="18"/>
      <c r="ER48" s="18"/>
      <c r="ES48" s="18"/>
      <c r="ET48" s="18"/>
      <c r="EU48" s="18"/>
      <c r="EV48" s="207"/>
      <c r="FB48" s="66"/>
      <c r="FC48" s="67">
        <v>47</v>
      </c>
      <c r="FD48" s="64" t="s">
        <v>27</v>
      </c>
      <c r="FE48" s="66"/>
      <c r="FF48" s="66"/>
      <c r="FG48" s="66"/>
      <c r="FH48" s="66"/>
      <c r="FI48" s="66"/>
      <c r="FJ48" s="66"/>
      <c r="FM48" s="219">
        <v>47</v>
      </c>
      <c r="FN48" s="24" t="s">
        <v>27</v>
      </c>
      <c r="FO48" s="26"/>
      <c r="FP48" s="26"/>
      <c r="FQ48" s="26"/>
      <c r="FR48" s="26"/>
      <c r="FS48" s="26"/>
      <c r="FT48" s="26"/>
    </row>
    <row r="49" spans="1:176" ht="12.75">
      <c r="A49" s="7"/>
      <c r="B49" s="2"/>
      <c r="D49" s="96">
        <v>48</v>
      </c>
      <c r="E49" s="16" t="s">
        <v>26</v>
      </c>
      <c r="F49" s="18"/>
      <c r="G49" s="18"/>
      <c r="H49" s="18"/>
      <c r="I49" s="18"/>
      <c r="J49" s="18"/>
      <c r="K49" s="18"/>
      <c r="L49" s="18"/>
      <c r="O49" s="94">
        <v>48</v>
      </c>
      <c r="P49" s="24" t="s">
        <v>27</v>
      </c>
      <c r="Q49" s="26"/>
      <c r="R49" s="26"/>
      <c r="S49" s="26"/>
      <c r="T49" s="26"/>
      <c r="U49" s="26"/>
      <c r="V49" s="26"/>
      <c r="W49" s="66"/>
      <c r="X49" s="67">
        <v>48</v>
      </c>
      <c r="Y49" s="64" t="s">
        <v>27</v>
      </c>
      <c r="Z49" s="66"/>
      <c r="AA49" s="66"/>
      <c r="AB49" s="66"/>
      <c r="AC49" s="66"/>
      <c r="AD49" s="66"/>
      <c r="AE49" s="66"/>
      <c r="AG49" s="49" t="s">
        <v>160</v>
      </c>
      <c r="AH49" s="47" t="s">
        <v>3660</v>
      </c>
      <c r="BU49" s="7"/>
      <c r="BV49" s="7"/>
      <c r="BW49" s="136"/>
      <c r="BX49" s="137"/>
      <c r="BY49" s="138"/>
      <c r="CE49" s="134"/>
      <c r="CF49" s="135"/>
      <c r="CW49" s="167"/>
      <c r="CX49" s="168">
        <v>48</v>
      </c>
      <c r="CY49" s="165" t="s">
        <v>26</v>
      </c>
      <c r="CZ49" s="167"/>
      <c r="DA49" s="167"/>
      <c r="DB49" s="167"/>
      <c r="DC49" s="167"/>
      <c r="DD49" s="167"/>
      <c r="DE49" s="175" t="s">
        <v>3743</v>
      </c>
      <c r="DF49" s="174" t="s">
        <v>3802</v>
      </c>
      <c r="DG49" s="14">
        <v>47</v>
      </c>
      <c r="DQ49" s="256"/>
      <c r="DR49" s="39">
        <v>0</v>
      </c>
      <c r="DS49" s="39">
        <v>20</v>
      </c>
      <c r="DT49" s="39" t="str">
        <f>CONCATENATE("- "&amp;DS49)</f>
        <v>- 20</v>
      </c>
      <c r="DU49" s="103">
        <v>0</v>
      </c>
      <c r="DV49" s="103">
        <v>22</v>
      </c>
      <c r="DW49" s="103" t="str">
        <f>CONCATENATE("- "&amp;DV49)</f>
        <v>- 22</v>
      </c>
      <c r="DX49" s="40">
        <v>0</v>
      </c>
      <c r="DY49" s="40">
        <v>32</v>
      </c>
      <c r="DZ49" s="40" t="str">
        <f>CONCATENATE("- "&amp;DY49)</f>
        <v>- 32</v>
      </c>
      <c r="EA49" s="105">
        <v>0</v>
      </c>
      <c r="EB49" s="105">
        <v>40</v>
      </c>
      <c r="EC49" s="105" t="str">
        <f>CONCATENATE("- "&amp;EB49)</f>
        <v>- 40</v>
      </c>
      <c r="ED49" s="106">
        <v>0</v>
      </c>
      <c r="EE49" s="106">
        <v>55</v>
      </c>
      <c r="EF49" s="106" t="str">
        <f>CONCATENATE("- "&amp;EE49)</f>
        <v>- 55</v>
      </c>
      <c r="EG49" s="38">
        <v>0</v>
      </c>
      <c r="EH49" s="38">
        <v>55</v>
      </c>
      <c r="EI49" s="38" t="s">
        <v>3889</v>
      </c>
      <c r="EM49" s="199">
        <v>55</v>
      </c>
      <c r="EN49" s="16" t="s">
        <v>26</v>
      </c>
      <c r="EO49" s="18"/>
      <c r="EP49" s="18"/>
      <c r="EQ49" s="18"/>
      <c r="ER49" s="18"/>
      <c r="ES49" s="18"/>
      <c r="ET49" s="18"/>
      <c r="EU49" s="18"/>
      <c r="EV49" s="207"/>
      <c r="FB49" s="66"/>
      <c r="FC49" s="67">
        <v>48</v>
      </c>
      <c r="FD49" s="64" t="s">
        <v>27</v>
      </c>
      <c r="FE49" s="66"/>
      <c r="FF49" s="66"/>
      <c r="FG49" s="66"/>
      <c r="FH49" s="66"/>
      <c r="FI49" s="66"/>
      <c r="FJ49" s="66"/>
      <c r="FM49" s="219">
        <v>48</v>
      </c>
      <c r="FN49" s="24" t="s">
        <v>27</v>
      </c>
      <c r="FO49" s="26"/>
      <c r="FP49" s="26"/>
      <c r="FQ49" s="26"/>
      <c r="FR49" s="26"/>
      <c r="FS49" s="26"/>
      <c r="FT49" s="26"/>
    </row>
    <row r="50" spans="1:176" ht="12.75">
      <c r="A50" s="7" t="s">
        <v>112</v>
      </c>
      <c r="B50" s="2" t="s">
        <v>6</v>
      </c>
      <c r="D50" s="96">
        <v>49</v>
      </c>
      <c r="E50" s="16" t="s">
        <v>26</v>
      </c>
      <c r="F50" s="18"/>
      <c r="G50" s="18"/>
      <c r="H50" s="18"/>
      <c r="I50" s="18"/>
      <c r="J50" s="18"/>
      <c r="K50" s="18"/>
      <c r="L50" s="18"/>
      <c r="O50" s="94">
        <v>49</v>
      </c>
      <c r="P50" s="24" t="s">
        <v>27</v>
      </c>
      <c r="Q50" s="26"/>
      <c r="R50" s="26"/>
      <c r="S50" s="26"/>
      <c r="T50" s="26"/>
      <c r="U50" s="26"/>
      <c r="V50" s="26"/>
      <c r="W50" s="66"/>
      <c r="X50" s="67">
        <v>49</v>
      </c>
      <c r="Y50" s="64" t="s">
        <v>27</v>
      </c>
      <c r="Z50" s="66"/>
      <c r="AA50" s="66"/>
      <c r="AB50" s="66"/>
      <c r="AC50" s="66"/>
      <c r="AD50" s="66"/>
      <c r="AE50" s="66"/>
      <c r="AG50" s="49" t="s">
        <v>161</v>
      </c>
      <c r="AH50" s="47" t="s">
        <v>3660</v>
      </c>
      <c r="BU50" s="7"/>
      <c r="BV50" s="7"/>
      <c r="BW50" s="136"/>
      <c r="BX50" s="137"/>
      <c r="BY50" s="138"/>
      <c r="CE50" s="134"/>
      <c r="CF50" s="135"/>
      <c r="CW50" s="167"/>
      <c r="CX50" s="168">
        <v>49</v>
      </c>
      <c r="CY50" s="165" t="s">
        <v>26</v>
      </c>
      <c r="CZ50" s="167"/>
      <c r="DA50" s="167"/>
      <c r="DB50" s="167"/>
      <c r="DC50" s="167"/>
      <c r="DD50" s="167"/>
      <c r="DE50" s="175" t="s">
        <v>3744</v>
      </c>
      <c r="DF50" s="174" t="s">
        <v>3803</v>
      </c>
      <c r="DG50" s="14">
        <v>48</v>
      </c>
      <c r="DQ50" s="256"/>
      <c r="DR50" s="39">
        <v>20.1</v>
      </c>
      <c r="DS50" s="39">
        <v>22</v>
      </c>
      <c r="DT50" s="44" t="s">
        <v>3601</v>
      </c>
      <c r="DU50" s="103">
        <v>22.1</v>
      </c>
      <c r="DV50" s="103">
        <v>25</v>
      </c>
      <c r="DW50" s="110" t="s">
        <v>3602</v>
      </c>
      <c r="DX50" s="40">
        <v>32.1</v>
      </c>
      <c r="DY50" s="40">
        <v>36</v>
      </c>
      <c r="DZ50" s="45" t="s">
        <v>3617</v>
      </c>
      <c r="EA50" s="105">
        <v>40.1</v>
      </c>
      <c r="EB50" s="105">
        <v>44</v>
      </c>
      <c r="EC50" s="111" t="s">
        <v>106</v>
      </c>
      <c r="ED50" s="106">
        <v>55.1</v>
      </c>
      <c r="EE50" s="106">
        <v>62</v>
      </c>
      <c r="EF50" s="112" t="s">
        <v>3608</v>
      </c>
      <c r="EG50" s="38">
        <v>55.1</v>
      </c>
      <c r="EH50" s="38">
        <v>62</v>
      </c>
      <c r="EI50" s="43" t="s">
        <v>3608</v>
      </c>
      <c r="EM50" s="199">
        <v>56</v>
      </c>
      <c r="EN50" s="16" t="s">
        <v>26</v>
      </c>
      <c r="EO50" s="18"/>
      <c r="EP50" s="18"/>
      <c r="EQ50" s="18"/>
      <c r="ER50" s="18"/>
      <c r="ES50" s="18"/>
      <c r="ET50" s="18"/>
      <c r="EU50" s="18"/>
      <c r="EV50" s="207"/>
      <c r="FB50" s="66"/>
      <c r="FC50" s="67">
        <v>49</v>
      </c>
      <c r="FD50" s="64" t="s">
        <v>27</v>
      </c>
      <c r="FE50" s="66"/>
      <c r="FF50" s="66"/>
      <c r="FG50" s="66"/>
      <c r="FH50" s="66"/>
      <c r="FI50" s="66"/>
      <c r="FJ50" s="66"/>
      <c r="FM50" s="219">
        <v>49</v>
      </c>
      <c r="FN50" s="24" t="s">
        <v>27</v>
      </c>
      <c r="FO50" s="26"/>
      <c r="FP50" s="26"/>
      <c r="FQ50" s="26"/>
      <c r="FR50" s="26"/>
      <c r="FS50" s="26"/>
      <c r="FT50" s="26"/>
    </row>
    <row r="51" spans="1:176" ht="13.5" thickBot="1">
      <c r="A51" s="9"/>
      <c r="B51" s="4" t="s">
        <v>3698</v>
      </c>
      <c r="D51" s="96">
        <v>50</v>
      </c>
      <c r="E51" s="16" t="s">
        <v>26</v>
      </c>
      <c r="F51" s="18"/>
      <c r="G51" s="18"/>
      <c r="H51" s="18"/>
      <c r="I51" s="18"/>
      <c r="J51" s="18"/>
      <c r="K51" s="18"/>
      <c r="L51" s="18"/>
      <c r="O51" s="94">
        <v>50</v>
      </c>
      <c r="P51" s="24" t="s">
        <v>27</v>
      </c>
      <c r="Q51" s="26"/>
      <c r="R51" s="26"/>
      <c r="S51" s="26"/>
      <c r="T51" s="26"/>
      <c r="U51" s="26"/>
      <c r="V51" s="26"/>
      <c r="W51" s="66"/>
      <c r="X51" s="67">
        <v>50</v>
      </c>
      <c r="Y51" s="64" t="s">
        <v>27</v>
      </c>
      <c r="Z51" s="66"/>
      <c r="AA51" s="66"/>
      <c r="AB51" s="66"/>
      <c r="AC51" s="66"/>
      <c r="AD51" s="66"/>
      <c r="AE51" s="66"/>
      <c r="AG51" s="49" t="s">
        <v>162</v>
      </c>
      <c r="AH51" s="47" t="s">
        <v>3660</v>
      </c>
      <c r="BV51" s="240" t="s">
        <v>3940</v>
      </c>
      <c r="BW51" s="241"/>
      <c r="BX51" s="241"/>
      <c r="BY51" s="241"/>
      <c r="BZ51" s="241"/>
      <c r="CW51" s="167"/>
      <c r="CX51" s="168">
        <v>50</v>
      </c>
      <c r="CY51" s="165" t="s">
        <v>26</v>
      </c>
      <c r="CZ51" s="167"/>
      <c r="DA51" s="167"/>
      <c r="DB51" s="167"/>
      <c r="DC51" s="167"/>
      <c r="DD51" s="167"/>
      <c r="DQ51" s="256"/>
      <c r="DR51" s="39">
        <v>22.1</v>
      </c>
      <c r="DS51" s="39">
        <v>25</v>
      </c>
      <c r="DT51" s="44" t="s">
        <v>3602</v>
      </c>
      <c r="DU51" s="103">
        <v>25.1</v>
      </c>
      <c r="DV51" s="103">
        <v>28</v>
      </c>
      <c r="DW51" s="110" t="s">
        <v>3606</v>
      </c>
      <c r="DX51" s="40">
        <v>36.1</v>
      </c>
      <c r="DY51" s="40">
        <v>40</v>
      </c>
      <c r="DZ51" s="45" t="s">
        <v>105</v>
      </c>
      <c r="EA51" s="105">
        <v>44.1</v>
      </c>
      <c r="EB51" s="105">
        <v>48</v>
      </c>
      <c r="EC51" s="111" t="s">
        <v>107</v>
      </c>
      <c r="ED51" s="106">
        <v>62.1</v>
      </c>
      <c r="EE51" s="106">
        <v>70</v>
      </c>
      <c r="EF51" s="112" t="s">
        <v>3613</v>
      </c>
      <c r="EG51" s="38">
        <v>62.1</v>
      </c>
      <c r="EH51" s="38">
        <v>70</v>
      </c>
      <c r="EI51" s="43" t="s">
        <v>3613</v>
      </c>
      <c r="EM51" s="199">
        <v>57</v>
      </c>
      <c r="EN51" s="16" t="s">
        <v>26</v>
      </c>
      <c r="EO51" s="18"/>
      <c r="EP51" s="18"/>
      <c r="EQ51" s="18"/>
      <c r="ER51" s="18"/>
      <c r="ES51" s="18"/>
      <c r="ET51" s="18"/>
      <c r="EU51" s="18"/>
      <c r="EV51" s="207"/>
      <c r="FB51" s="66"/>
      <c r="FC51" s="67">
        <v>50</v>
      </c>
      <c r="FD51" s="64" t="s">
        <v>27</v>
      </c>
      <c r="FE51" s="66"/>
      <c r="FF51" s="66"/>
      <c r="FG51" s="66"/>
      <c r="FH51" s="66"/>
      <c r="FI51" s="66"/>
      <c r="FJ51" s="66"/>
      <c r="FM51" s="219">
        <v>50</v>
      </c>
      <c r="FN51" s="24" t="s">
        <v>27</v>
      </c>
      <c r="FO51" s="26"/>
      <c r="FP51" s="26"/>
      <c r="FQ51" s="26"/>
      <c r="FR51" s="26"/>
      <c r="FS51" s="26"/>
      <c r="FT51" s="26"/>
    </row>
    <row r="52" spans="4:176" ht="12.75">
      <c r="D52" s="96">
        <v>51</v>
      </c>
      <c r="E52" s="16" t="s">
        <v>26</v>
      </c>
      <c r="F52" s="18"/>
      <c r="G52" s="18"/>
      <c r="H52" s="18"/>
      <c r="I52" s="18"/>
      <c r="J52" s="18"/>
      <c r="K52" s="18"/>
      <c r="L52" s="18"/>
      <c r="O52" s="94">
        <v>51</v>
      </c>
      <c r="P52" s="24" t="s">
        <v>27</v>
      </c>
      <c r="Q52" s="26"/>
      <c r="R52" s="26"/>
      <c r="S52" s="26"/>
      <c r="T52" s="26"/>
      <c r="U52" s="26"/>
      <c r="V52" s="26"/>
      <c r="W52" s="66"/>
      <c r="X52" s="67">
        <v>51</v>
      </c>
      <c r="Y52" s="64" t="s">
        <v>27</v>
      </c>
      <c r="Z52" s="66"/>
      <c r="AA52" s="66"/>
      <c r="AB52" s="66"/>
      <c r="AC52" s="66"/>
      <c r="AD52" s="66"/>
      <c r="AE52" s="66"/>
      <c r="AG52" s="49" t="s">
        <v>163</v>
      </c>
      <c r="AH52" s="47" t="s">
        <v>3660</v>
      </c>
      <c r="CW52" s="167"/>
      <c r="CX52" s="168">
        <v>51</v>
      </c>
      <c r="CY52" s="165" t="s">
        <v>26</v>
      </c>
      <c r="CZ52" s="167"/>
      <c r="DA52" s="167"/>
      <c r="DB52" s="167"/>
      <c r="DC52" s="167"/>
      <c r="DD52" s="167"/>
      <c r="DQ52" s="256"/>
      <c r="DR52" s="39">
        <v>25.1</v>
      </c>
      <c r="DS52" s="39">
        <v>28</v>
      </c>
      <c r="DT52" s="44" t="s">
        <v>3606</v>
      </c>
      <c r="DU52" s="103">
        <v>28.1</v>
      </c>
      <c r="DV52" s="103">
        <v>32</v>
      </c>
      <c r="DW52" s="110" t="s">
        <v>3611</v>
      </c>
      <c r="DX52" s="40">
        <v>40.1</v>
      </c>
      <c r="DY52" s="40">
        <v>44</v>
      </c>
      <c r="DZ52" s="45" t="s">
        <v>106</v>
      </c>
      <c r="EA52" s="105">
        <v>48.1</v>
      </c>
      <c r="EB52" s="105">
        <v>52</v>
      </c>
      <c r="EC52" s="111" t="s">
        <v>108</v>
      </c>
      <c r="ED52" s="106">
        <v>70.1</v>
      </c>
      <c r="EE52" s="106"/>
      <c r="EF52" s="112" t="s">
        <v>3619</v>
      </c>
      <c r="EG52" s="38">
        <v>70.1</v>
      </c>
      <c r="EH52" s="38"/>
      <c r="EI52" s="43" t="s">
        <v>3619</v>
      </c>
      <c r="EM52" s="199">
        <v>58</v>
      </c>
      <c r="EN52" s="16" t="s">
        <v>26</v>
      </c>
      <c r="EO52" s="18"/>
      <c r="EP52" s="18"/>
      <c r="EQ52" s="18"/>
      <c r="ER52" s="18"/>
      <c r="ES52" s="18"/>
      <c r="ET52" s="18"/>
      <c r="EU52" s="18"/>
      <c r="EV52" s="207"/>
      <c r="FB52" s="66"/>
      <c r="FC52" s="67">
        <v>51</v>
      </c>
      <c r="FD52" s="64" t="s">
        <v>27</v>
      </c>
      <c r="FE52" s="66"/>
      <c r="FF52" s="66"/>
      <c r="FG52" s="66"/>
      <c r="FH52" s="66"/>
      <c r="FI52" s="66"/>
      <c r="FJ52" s="66"/>
      <c r="FM52" s="219">
        <v>51</v>
      </c>
      <c r="FN52" s="24" t="s">
        <v>27</v>
      </c>
      <c r="FO52" s="26"/>
      <c r="FP52" s="26"/>
      <c r="FQ52" s="26"/>
      <c r="FR52" s="26"/>
      <c r="FS52" s="26"/>
      <c r="FT52" s="26"/>
    </row>
    <row r="53" spans="4:176" ht="13.5" thickBot="1">
      <c r="D53" s="96">
        <v>52</v>
      </c>
      <c r="E53" s="16" t="s">
        <v>26</v>
      </c>
      <c r="F53" s="18"/>
      <c r="G53" s="18"/>
      <c r="H53" s="18"/>
      <c r="I53" s="18"/>
      <c r="J53" s="18"/>
      <c r="K53" s="18"/>
      <c r="L53" s="18"/>
      <c r="O53" s="94">
        <v>52</v>
      </c>
      <c r="P53" s="24" t="s">
        <v>27</v>
      </c>
      <c r="Q53" s="26"/>
      <c r="R53" s="26"/>
      <c r="S53" s="26"/>
      <c r="T53" s="26"/>
      <c r="U53" s="26"/>
      <c r="V53" s="26"/>
      <c r="W53" s="66"/>
      <c r="X53" s="67">
        <v>52</v>
      </c>
      <c r="Y53" s="64" t="s">
        <v>27</v>
      </c>
      <c r="Z53" s="66"/>
      <c r="AA53" s="66"/>
      <c r="AB53" s="66"/>
      <c r="AC53" s="66"/>
      <c r="AD53" s="66"/>
      <c r="AE53" s="66"/>
      <c r="AG53" s="49" t="s">
        <v>164</v>
      </c>
      <c r="AH53" s="47" t="s">
        <v>3660</v>
      </c>
      <c r="BU53" s="221" t="s">
        <v>19</v>
      </c>
      <c r="BV53" s="221" t="s">
        <v>20</v>
      </c>
      <c r="BW53" s="221"/>
      <c r="BX53" s="222">
        <v>1</v>
      </c>
      <c r="BY53" s="222">
        <v>1</v>
      </c>
      <c r="BZ53" s="223" t="s">
        <v>3594</v>
      </c>
      <c r="CA53" s="224" t="s">
        <v>3696</v>
      </c>
      <c r="CB53" s="221"/>
      <c r="CC53" s="221"/>
      <c r="CD53" s="221"/>
      <c r="CE53" s="221"/>
      <c r="CF53" s="221"/>
      <c r="CG53" s="221"/>
      <c r="CH53" s="221"/>
      <c r="CW53" s="167"/>
      <c r="CX53" s="168">
        <v>52</v>
      </c>
      <c r="CY53" s="165" t="s">
        <v>26</v>
      </c>
      <c r="CZ53" s="167"/>
      <c r="DA53" s="167"/>
      <c r="DB53" s="167"/>
      <c r="DC53" s="167"/>
      <c r="DD53" s="167"/>
      <c r="DQ53" s="256"/>
      <c r="DR53" s="39">
        <v>28.1</v>
      </c>
      <c r="DS53" s="39">
        <v>32</v>
      </c>
      <c r="DT53" s="44" t="s">
        <v>3611</v>
      </c>
      <c r="DU53" s="103">
        <v>32.1</v>
      </c>
      <c r="DV53" s="103">
        <v>36</v>
      </c>
      <c r="DW53" s="110" t="s">
        <v>3617</v>
      </c>
      <c r="DX53" s="40">
        <v>44.1</v>
      </c>
      <c r="DY53" s="40">
        <v>48</v>
      </c>
      <c r="DZ53" s="45" t="s">
        <v>107</v>
      </c>
      <c r="EA53" s="105">
        <v>52.1</v>
      </c>
      <c r="EB53" s="105">
        <v>57</v>
      </c>
      <c r="EC53" s="111" t="s">
        <v>109</v>
      </c>
      <c r="ED53" s="106"/>
      <c r="EE53" s="106"/>
      <c r="EF53" s="112"/>
      <c r="EG53" s="38"/>
      <c r="EH53" s="38"/>
      <c r="EI53" s="43"/>
      <c r="EM53" s="199">
        <v>59</v>
      </c>
      <c r="EN53" s="16" t="s">
        <v>26</v>
      </c>
      <c r="EO53" s="18"/>
      <c r="EP53" s="18"/>
      <c r="EQ53" s="18"/>
      <c r="ER53" s="18"/>
      <c r="ES53" s="18"/>
      <c r="ET53" s="18"/>
      <c r="EU53" s="18"/>
      <c r="EV53" s="207"/>
      <c r="FB53" s="66"/>
      <c r="FC53" s="67">
        <v>52</v>
      </c>
      <c r="FD53" s="64" t="s">
        <v>27</v>
      </c>
      <c r="FE53" s="66"/>
      <c r="FF53" s="66"/>
      <c r="FG53" s="66"/>
      <c r="FH53" s="66"/>
      <c r="FI53" s="66"/>
      <c r="FJ53" s="66"/>
      <c r="FM53" s="219">
        <v>52</v>
      </c>
      <c r="FN53" s="24" t="s">
        <v>27</v>
      </c>
      <c r="FO53" s="26"/>
      <c r="FP53" s="26"/>
      <c r="FQ53" s="26"/>
      <c r="FR53" s="26"/>
      <c r="FS53" s="26"/>
      <c r="FT53" s="26"/>
    </row>
    <row r="54" spans="4:176" ht="12.75">
      <c r="D54" s="96">
        <v>53</v>
      </c>
      <c r="E54" s="16" t="s">
        <v>26</v>
      </c>
      <c r="F54" s="18"/>
      <c r="G54" s="18"/>
      <c r="H54" s="18"/>
      <c r="I54" s="18"/>
      <c r="J54" s="18"/>
      <c r="K54" s="18"/>
      <c r="L54" s="18"/>
      <c r="O54" s="94">
        <v>53</v>
      </c>
      <c r="P54" s="24" t="s">
        <v>27</v>
      </c>
      <c r="Q54" s="26"/>
      <c r="R54" s="26"/>
      <c r="S54" s="26"/>
      <c r="T54" s="26"/>
      <c r="U54" s="26"/>
      <c r="V54" s="26"/>
      <c r="W54" s="66"/>
      <c r="X54" s="67">
        <v>53</v>
      </c>
      <c r="Y54" s="64" t="s">
        <v>27</v>
      </c>
      <c r="Z54" s="66"/>
      <c r="AA54" s="66"/>
      <c r="AB54" s="66"/>
      <c r="AC54" s="66"/>
      <c r="AD54" s="66"/>
      <c r="AE54" s="66"/>
      <c r="AG54" s="49" t="s">
        <v>165</v>
      </c>
      <c r="AH54" s="47" t="s">
        <v>3660</v>
      </c>
      <c r="BU54" s="225"/>
      <c r="BV54" s="226"/>
      <c r="BW54" s="221"/>
      <c r="BX54" s="222">
        <v>2</v>
      </c>
      <c r="BY54" s="222">
        <v>2</v>
      </c>
      <c r="BZ54" s="223" t="s">
        <v>3594</v>
      </c>
      <c r="CA54" s="224" t="s">
        <v>3696</v>
      </c>
      <c r="CB54" s="221"/>
      <c r="CC54" s="221"/>
      <c r="CD54" s="221"/>
      <c r="CE54" s="227" t="s">
        <v>3596</v>
      </c>
      <c r="CF54" s="228" t="s">
        <v>3917</v>
      </c>
      <c r="CG54" s="221"/>
      <c r="CH54" s="221"/>
      <c r="CI54">
        <v>1</v>
      </c>
      <c r="CW54" s="167"/>
      <c r="CX54" s="168">
        <v>53</v>
      </c>
      <c r="CY54" s="165" t="s">
        <v>26</v>
      </c>
      <c r="CZ54" s="167"/>
      <c r="DA54" s="167"/>
      <c r="DB54" s="167"/>
      <c r="DC54" s="167"/>
      <c r="DD54" s="167"/>
      <c r="DQ54" s="256"/>
      <c r="DR54" s="39">
        <v>32.1</v>
      </c>
      <c r="DS54" s="39">
        <v>36</v>
      </c>
      <c r="DT54" s="44" t="s">
        <v>3617</v>
      </c>
      <c r="DU54" s="103">
        <v>36.1</v>
      </c>
      <c r="DV54" s="103">
        <v>40</v>
      </c>
      <c r="DW54" s="110" t="s">
        <v>105</v>
      </c>
      <c r="DX54" s="40">
        <v>48.1</v>
      </c>
      <c r="DY54" s="40">
        <v>52</v>
      </c>
      <c r="DZ54" s="45" t="s">
        <v>108</v>
      </c>
      <c r="EA54" s="105">
        <v>57.1</v>
      </c>
      <c r="EB54" s="105">
        <v>63</v>
      </c>
      <c r="EC54" s="111" t="s">
        <v>110</v>
      </c>
      <c r="ED54" s="106"/>
      <c r="EE54" s="106"/>
      <c r="EF54" s="112"/>
      <c r="EG54" s="38"/>
      <c r="EH54" s="38"/>
      <c r="EI54" s="202"/>
      <c r="EM54" s="199">
        <v>60</v>
      </c>
      <c r="EN54" s="16" t="s">
        <v>26</v>
      </c>
      <c r="EO54" s="18"/>
      <c r="EP54" s="18"/>
      <c r="EQ54" s="18"/>
      <c r="ER54" s="18"/>
      <c r="ES54" s="18"/>
      <c r="ET54" s="18"/>
      <c r="EU54" s="18"/>
      <c r="EV54" s="207"/>
      <c r="FB54" s="66"/>
      <c r="FC54" s="67">
        <v>53</v>
      </c>
      <c r="FD54" s="64" t="s">
        <v>27</v>
      </c>
      <c r="FE54" s="66"/>
      <c r="FF54" s="66"/>
      <c r="FG54" s="66"/>
      <c r="FH54" s="66"/>
      <c r="FI54" s="66"/>
      <c r="FJ54" s="66"/>
      <c r="FM54" s="219">
        <v>53</v>
      </c>
      <c r="FN54" s="24" t="s">
        <v>27</v>
      </c>
      <c r="FO54" s="26"/>
      <c r="FP54" s="26"/>
      <c r="FQ54" s="26"/>
      <c r="FR54" s="26"/>
      <c r="FS54" s="26"/>
      <c r="FT54" s="26"/>
    </row>
    <row r="55" spans="4:176" ht="24.75">
      <c r="D55" s="96">
        <v>54</v>
      </c>
      <c r="E55" s="16" t="s">
        <v>26</v>
      </c>
      <c r="F55" s="18"/>
      <c r="G55" s="18"/>
      <c r="H55" s="18"/>
      <c r="I55" s="18"/>
      <c r="J55" s="18"/>
      <c r="K55" s="18"/>
      <c r="L55" s="18"/>
      <c r="O55" s="94">
        <v>54</v>
      </c>
      <c r="P55" s="24" t="s">
        <v>27</v>
      </c>
      <c r="Q55" s="26"/>
      <c r="R55" s="26"/>
      <c r="S55" s="26"/>
      <c r="T55" s="26"/>
      <c r="U55" s="26"/>
      <c r="V55" s="26"/>
      <c r="W55" s="66"/>
      <c r="X55" s="67">
        <v>54</v>
      </c>
      <c r="Y55" s="64" t="s">
        <v>27</v>
      </c>
      <c r="Z55" s="66"/>
      <c r="AA55" s="66"/>
      <c r="AB55" s="66"/>
      <c r="AC55" s="66"/>
      <c r="AD55" s="66"/>
      <c r="AE55" s="66"/>
      <c r="AG55" s="49" t="s">
        <v>166</v>
      </c>
      <c r="AH55" s="47" t="s">
        <v>3660</v>
      </c>
      <c r="BU55" s="229" t="s">
        <v>3747</v>
      </c>
      <c r="BV55" s="230" t="s">
        <v>3</v>
      </c>
      <c r="BW55" s="221"/>
      <c r="BX55" s="222">
        <v>3</v>
      </c>
      <c r="BY55" s="222">
        <v>3</v>
      </c>
      <c r="BZ55" s="223" t="s">
        <v>3594</v>
      </c>
      <c r="CA55" s="224" t="s">
        <v>3696</v>
      </c>
      <c r="CB55" s="221"/>
      <c r="CC55" s="221"/>
      <c r="CD55" s="221"/>
      <c r="CE55" s="231" t="s">
        <v>3597</v>
      </c>
      <c r="CF55" s="228" t="s">
        <v>3921</v>
      </c>
      <c r="CG55" s="221"/>
      <c r="CH55" s="221"/>
      <c r="CI55">
        <v>2</v>
      </c>
      <c r="CW55" s="167"/>
      <c r="CX55" s="168">
        <v>54</v>
      </c>
      <c r="CY55" s="165" t="s">
        <v>26</v>
      </c>
      <c r="CZ55" s="167"/>
      <c r="DA55" s="167"/>
      <c r="DB55" s="167"/>
      <c r="DC55" s="167"/>
      <c r="DD55" s="167"/>
      <c r="DQ55" s="256"/>
      <c r="DR55" s="39">
        <v>36.1</v>
      </c>
      <c r="DS55" s="39">
        <v>40</v>
      </c>
      <c r="DT55" s="44" t="s">
        <v>105</v>
      </c>
      <c r="DU55" s="103">
        <v>40.1</v>
      </c>
      <c r="DV55" s="103">
        <v>44</v>
      </c>
      <c r="DW55" s="110" t="s">
        <v>106</v>
      </c>
      <c r="DX55" s="40">
        <v>52.1</v>
      </c>
      <c r="DY55" s="40">
        <v>57</v>
      </c>
      <c r="DZ55" s="45" t="s">
        <v>109</v>
      </c>
      <c r="EA55" s="105">
        <v>63.1</v>
      </c>
      <c r="EB55" s="105">
        <v>70</v>
      </c>
      <c r="EC55" s="111" t="s">
        <v>3627</v>
      </c>
      <c r="ED55" s="106"/>
      <c r="EE55" s="106"/>
      <c r="EF55" s="112"/>
      <c r="EG55" s="38"/>
      <c r="EH55" s="202"/>
      <c r="EI55" s="202"/>
      <c r="EM55" s="199">
        <v>61</v>
      </c>
      <c r="EN55" s="16" t="s">
        <v>26</v>
      </c>
      <c r="EO55" s="18"/>
      <c r="EP55" s="18"/>
      <c r="EQ55" s="18"/>
      <c r="ER55" s="18"/>
      <c r="ES55" s="18"/>
      <c r="ET55" s="18"/>
      <c r="EU55" s="18"/>
      <c r="EV55" s="207"/>
      <c r="FB55" s="66"/>
      <c r="FC55" s="67">
        <v>54</v>
      </c>
      <c r="FD55" s="64" t="s">
        <v>27</v>
      </c>
      <c r="FE55" s="66"/>
      <c r="FF55" s="66"/>
      <c r="FG55" s="66"/>
      <c r="FH55" s="66"/>
      <c r="FI55" s="66"/>
      <c r="FJ55" s="66"/>
      <c r="FM55" s="219">
        <v>54</v>
      </c>
      <c r="FN55" s="24" t="s">
        <v>27</v>
      </c>
      <c r="FO55" s="26"/>
      <c r="FP55" s="26"/>
      <c r="FQ55" s="26"/>
      <c r="FR55" s="26"/>
      <c r="FS55" s="26"/>
      <c r="FT55" s="26"/>
    </row>
    <row r="56" spans="4:176" ht="25.5" thickBot="1">
      <c r="D56" s="96">
        <v>55</v>
      </c>
      <c r="E56" s="16" t="s">
        <v>26</v>
      </c>
      <c r="F56" s="18"/>
      <c r="G56" s="18"/>
      <c r="H56" s="18"/>
      <c r="I56" s="18"/>
      <c r="J56" s="18"/>
      <c r="K56" s="18"/>
      <c r="L56" s="18"/>
      <c r="O56" s="94">
        <v>55</v>
      </c>
      <c r="P56" s="24" t="s">
        <v>27</v>
      </c>
      <c r="Q56" s="26"/>
      <c r="R56" s="26"/>
      <c r="S56" s="26"/>
      <c r="T56" s="26"/>
      <c r="U56" s="26"/>
      <c r="V56" s="26"/>
      <c r="W56" s="66"/>
      <c r="X56" s="67">
        <v>55</v>
      </c>
      <c r="Y56" s="64" t="s">
        <v>27</v>
      </c>
      <c r="Z56" s="66"/>
      <c r="AA56" s="66"/>
      <c r="AB56" s="66"/>
      <c r="AC56" s="66"/>
      <c r="AD56" s="66"/>
      <c r="AE56" s="66"/>
      <c r="AG56" s="49" t="s">
        <v>167</v>
      </c>
      <c r="AH56" s="47" t="s">
        <v>3660</v>
      </c>
      <c r="BU56" s="232"/>
      <c r="BV56" s="233" t="s">
        <v>3598</v>
      </c>
      <c r="BW56" s="221"/>
      <c r="BX56" s="222">
        <v>4</v>
      </c>
      <c r="BY56" s="222">
        <v>4</v>
      </c>
      <c r="BZ56" s="223" t="s">
        <v>3594</v>
      </c>
      <c r="CA56" s="224" t="s">
        <v>3696</v>
      </c>
      <c r="CB56" s="221"/>
      <c r="CC56" s="221"/>
      <c r="CD56" s="221"/>
      <c r="CE56" s="231" t="s">
        <v>3599</v>
      </c>
      <c r="CF56" s="228" t="s">
        <v>3917</v>
      </c>
      <c r="CG56" s="221"/>
      <c r="CH56" s="221"/>
      <c r="CI56">
        <v>3</v>
      </c>
      <c r="CW56" s="167"/>
      <c r="CX56" s="168">
        <v>55</v>
      </c>
      <c r="CY56" s="165" t="s">
        <v>26</v>
      </c>
      <c r="CZ56" s="167"/>
      <c r="DA56" s="167"/>
      <c r="DB56" s="167"/>
      <c r="DC56" s="167"/>
      <c r="DD56" s="167"/>
      <c r="DQ56" s="256"/>
      <c r="DR56" s="39">
        <v>40.1</v>
      </c>
      <c r="DS56" s="39"/>
      <c r="DT56" s="44" t="s">
        <v>3648</v>
      </c>
      <c r="DU56" s="103">
        <v>44.1</v>
      </c>
      <c r="DV56" s="103">
        <v>48</v>
      </c>
      <c r="DW56" s="110" t="s">
        <v>107</v>
      </c>
      <c r="DX56" s="40">
        <v>57.1</v>
      </c>
      <c r="DY56" s="40">
        <v>63</v>
      </c>
      <c r="DZ56" s="45" t="s">
        <v>110</v>
      </c>
      <c r="EA56" s="105">
        <v>70.1</v>
      </c>
      <c r="EB56" s="105"/>
      <c r="EC56" s="111" t="s">
        <v>3854</v>
      </c>
      <c r="ED56" s="98"/>
      <c r="EE56" s="98"/>
      <c r="EF56" s="99"/>
      <c r="EM56" s="199">
        <v>62</v>
      </c>
      <c r="EN56" s="16" t="s">
        <v>26</v>
      </c>
      <c r="EO56" s="18"/>
      <c r="EP56" s="18"/>
      <c r="EQ56" s="18"/>
      <c r="ER56" s="18"/>
      <c r="ES56" s="18"/>
      <c r="ET56" s="18"/>
      <c r="EU56" s="18"/>
      <c r="EV56" s="207"/>
      <c r="FB56" s="66"/>
      <c r="FC56" s="67">
        <v>55</v>
      </c>
      <c r="FD56" s="64" t="s">
        <v>27</v>
      </c>
      <c r="FE56" s="66"/>
      <c r="FF56" s="66"/>
      <c r="FG56" s="66"/>
      <c r="FH56" s="66"/>
      <c r="FI56" s="66"/>
      <c r="FJ56" s="66"/>
      <c r="FM56" s="219">
        <v>55</v>
      </c>
      <c r="FN56" s="24" t="s">
        <v>27</v>
      </c>
      <c r="FO56" s="26"/>
      <c r="FP56" s="26"/>
      <c r="FQ56" s="26"/>
      <c r="FR56" s="26"/>
      <c r="FS56" s="26"/>
      <c r="FT56" s="26"/>
    </row>
    <row r="57" spans="4:176" ht="12.75">
      <c r="D57" s="96">
        <v>56</v>
      </c>
      <c r="E57" s="16" t="s">
        <v>26</v>
      </c>
      <c r="F57" s="18"/>
      <c r="G57" s="18"/>
      <c r="H57" s="18"/>
      <c r="I57" s="18"/>
      <c r="J57" s="18"/>
      <c r="K57" s="18"/>
      <c r="L57" s="18"/>
      <c r="O57" s="94">
        <v>56</v>
      </c>
      <c r="P57" s="24" t="s">
        <v>27</v>
      </c>
      <c r="Q57" s="26"/>
      <c r="R57" s="26"/>
      <c r="S57" s="26"/>
      <c r="T57" s="26"/>
      <c r="U57" s="26"/>
      <c r="V57" s="26"/>
      <c r="W57" s="66"/>
      <c r="X57" s="67">
        <v>56</v>
      </c>
      <c r="Y57" s="64" t="s">
        <v>27</v>
      </c>
      <c r="Z57" s="66"/>
      <c r="AA57" s="66"/>
      <c r="AB57" s="66"/>
      <c r="AC57" s="66"/>
      <c r="AD57" s="66"/>
      <c r="AE57" s="66"/>
      <c r="AG57" s="49" t="s">
        <v>168</v>
      </c>
      <c r="AH57" s="47" t="s">
        <v>3660</v>
      </c>
      <c r="BU57" s="229"/>
      <c r="BV57" s="230"/>
      <c r="BW57" s="221"/>
      <c r="BX57" s="222">
        <v>5</v>
      </c>
      <c r="BY57" s="222">
        <v>5</v>
      </c>
      <c r="BZ57" s="223" t="s">
        <v>3594</v>
      </c>
      <c r="CA57" s="224" t="s">
        <v>3696</v>
      </c>
      <c r="CB57" s="221"/>
      <c r="CC57" s="221"/>
      <c r="CD57" s="221"/>
      <c r="CE57" s="231" t="s">
        <v>3605</v>
      </c>
      <c r="CF57" s="228" t="s">
        <v>3921</v>
      </c>
      <c r="CG57" s="221"/>
      <c r="CH57" s="221"/>
      <c r="CI57">
        <v>4</v>
      </c>
      <c r="CW57" s="167"/>
      <c r="CX57" s="168">
        <v>56</v>
      </c>
      <c r="CY57" s="165" t="s">
        <v>26</v>
      </c>
      <c r="CZ57" s="167"/>
      <c r="DA57" s="167"/>
      <c r="DB57" s="167"/>
      <c r="DC57" s="167"/>
      <c r="DD57" s="167"/>
      <c r="DQ57" s="256"/>
      <c r="DR57" s="203"/>
      <c r="DS57" s="203"/>
      <c r="DT57" s="204"/>
      <c r="DU57" s="205">
        <v>48.1</v>
      </c>
      <c r="DV57" s="205"/>
      <c r="DW57" s="206" t="s">
        <v>3638</v>
      </c>
      <c r="DX57" s="200">
        <v>63.1</v>
      </c>
      <c r="DY57" s="200"/>
      <c r="DZ57" s="201" t="s">
        <v>3853</v>
      </c>
      <c r="EA57" s="136"/>
      <c r="EB57" s="136"/>
      <c r="EM57" s="199">
        <v>63</v>
      </c>
      <c r="EN57" s="16" t="s">
        <v>26</v>
      </c>
      <c r="EO57" s="18"/>
      <c r="EP57" s="18"/>
      <c r="EQ57" s="18"/>
      <c r="ER57" s="18"/>
      <c r="ES57" s="18"/>
      <c r="ET57" s="18"/>
      <c r="EU57" s="18"/>
      <c r="EV57" s="207"/>
      <c r="FB57" s="66"/>
      <c r="FC57" s="67">
        <v>56</v>
      </c>
      <c r="FD57" s="64" t="s">
        <v>27</v>
      </c>
      <c r="FE57" s="66"/>
      <c r="FF57" s="66"/>
      <c r="FG57" s="66"/>
      <c r="FH57" s="66"/>
      <c r="FI57" s="66"/>
      <c r="FJ57" s="66"/>
      <c r="FM57" s="219">
        <v>56</v>
      </c>
      <c r="FN57" s="24" t="s">
        <v>27</v>
      </c>
      <c r="FO57" s="26"/>
      <c r="FP57" s="26"/>
      <c r="FQ57" s="26"/>
      <c r="FR57" s="26"/>
      <c r="FS57" s="26"/>
      <c r="FT57" s="26"/>
    </row>
    <row r="58" spans="4:176" ht="24.75">
      <c r="D58" s="96">
        <v>57</v>
      </c>
      <c r="E58" s="16" t="s">
        <v>26</v>
      </c>
      <c r="F58" s="18"/>
      <c r="G58" s="18"/>
      <c r="H58" s="18"/>
      <c r="I58" s="18"/>
      <c r="J58" s="18"/>
      <c r="K58" s="18"/>
      <c r="L58" s="18"/>
      <c r="O58" s="94">
        <v>57</v>
      </c>
      <c r="P58" s="24" t="s">
        <v>27</v>
      </c>
      <c r="Q58" s="26"/>
      <c r="R58" s="26"/>
      <c r="S58" s="26"/>
      <c r="T58" s="26"/>
      <c r="U58" s="26"/>
      <c r="V58" s="26"/>
      <c r="W58" s="66"/>
      <c r="X58" s="67">
        <v>57</v>
      </c>
      <c r="Y58" s="64" t="s">
        <v>27</v>
      </c>
      <c r="Z58" s="66"/>
      <c r="AA58" s="66"/>
      <c r="AB58" s="66"/>
      <c r="AC58" s="66"/>
      <c r="AD58" s="66"/>
      <c r="AE58" s="66"/>
      <c r="AG58" s="49" t="s">
        <v>169</v>
      </c>
      <c r="AH58" s="47" t="s">
        <v>3660</v>
      </c>
      <c r="BU58" s="229" t="s">
        <v>3748</v>
      </c>
      <c r="BV58" s="230" t="s">
        <v>4</v>
      </c>
      <c r="BW58" s="221"/>
      <c r="BX58" s="222">
        <v>6</v>
      </c>
      <c r="BY58" s="222">
        <v>6</v>
      </c>
      <c r="BZ58" s="223" t="s">
        <v>3594</v>
      </c>
      <c r="CA58" s="224" t="s">
        <v>3696</v>
      </c>
      <c r="CB58" s="221"/>
      <c r="CC58" s="221"/>
      <c r="CD58" s="221"/>
      <c r="CE58" s="227" t="s">
        <v>3609</v>
      </c>
      <c r="CF58" s="228" t="s">
        <v>3919</v>
      </c>
      <c r="CG58" s="221"/>
      <c r="CH58" s="221"/>
      <c r="CI58">
        <v>5</v>
      </c>
      <c r="CW58" s="167"/>
      <c r="CX58" s="168">
        <v>57</v>
      </c>
      <c r="CY58" s="165" t="s">
        <v>26</v>
      </c>
      <c r="CZ58" s="167"/>
      <c r="DA58" s="167"/>
      <c r="DB58" s="167"/>
      <c r="DC58" s="167"/>
      <c r="DD58" s="167"/>
      <c r="DQ58" s="256"/>
      <c r="DR58" s="98"/>
      <c r="DS58" s="98"/>
      <c r="DT58" s="99"/>
      <c r="DU58" s="98"/>
      <c r="DV58" s="98"/>
      <c r="DW58" s="99"/>
      <c r="EM58" s="199">
        <v>64</v>
      </c>
      <c r="EN58" s="16" t="s">
        <v>26</v>
      </c>
      <c r="EO58" s="18"/>
      <c r="EP58" s="18"/>
      <c r="EQ58" s="18"/>
      <c r="ER58" s="18"/>
      <c r="ES58" s="18"/>
      <c r="ET58" s="18"/>
      <c r="EU58" s="18"/>
      <c r="EV58" s="207"/>
      <c r="FB58" s="66"/>
      <c r="FC58" s="67">
        <v>57</v>
      </c>
      <c r="FD58" s="64" t="s">
        <v>27</v>
      </c>
      <c r="FE58" s="66"/>
      <c r="FF58" s="66"/>
      <c r="FG58" s="66"/>
      <c r="FH58" s="66"/>
      <c r="FI58" s="66"/>
      <c r="FJ58" s="66"/>
      <c r="FM58" s="219">
        <v>57</v>
      </c>
      <c r="FN58" s="24" t="s">
        <v>27</v>
      </c>
      <c r="FO58" s="26"/>
      <c r="FP58" s="26"/>
      <c r="FQ58" s="26"/>
      <c r="FR58" s="26"/>
      <c r="FS58" s="26"/>
      <c r="FT58" s="26"/>
    </row>
    <row r="59" spans="4:176" ht="25.5" thickBot="1">
      <c r="D59" s="96">
        <v>58</v>
      </c>
      <c r="E59" s="16" t="s">
        <v>26</v>
      </c>
      <c r="F59" s="18"/>
      <c r="G59" s="18"/>
      <c r="H59" s="18"/>
      <c r="I59" s="18"/>
      <c r="J59" s="18"/>
      <c r="K59" s="18"/>
      <c r="L59" s="18"/>
      <c r="O59" s="94">
        <v>58</v>
      </c>
      <c r="P59" s="24" t="s">
        <v>27</v>
      </c>
      <c r="Q59" s="26"/>
      <c r="R59" s="26"/>
      <c r="S59" s="26"/>
      <c r="T59" s="26"/>
      <c r="U59" s="26"/>
      <c r="V59" s="26"/>
      <c r="W59" s="66"/>
      <c r="X59" s="67">
        <v>58</v>
      </c>
      <c r="Y59" s="64" t="s">
        <v>27</v>
      </c>
      <c r="Z59" s="66"/>
      <c r="AA59" s="66"/>
      <c r="AB59" s="66"/>
      <c r="AC59" s="66"/>
      <c r="AD59" s="66"/>
      <c r="AE59" s="66"/>
      <c r="AG59" s="49" t="s">
        <v>170</v>
      </c>
      <c r="AH59" s="47" t="s">
        <v>3660</v>
      </c>
      <c r="BU59" s="234"/>
      <c r="BV59" s="235" t="s">
        <v>3941</v>
      </c>
      <c r="BW59" s="221"/>
      <c r="BX59" s="222">
        <v>7</v>
      </c>
      <c r="BY59" s="222">
        <v>7</v>
      </c>
      <c r="BZ59" s="223" t="s">
        <v>3594</v>
      </c>
      <c r="CA59" s="224" t="s">
        <v>3696</v>
      </c>
      <c r="CB59" s="221"/>
      <c r="CC59" s="221"/>
      <c r="CD59" s="221"/>
      <c r="CE59" s="231" t="s">
        <v>3615</v>
      </c>
      <c r="CF59" s="228" t="s">
        <v>3918</v>
      </c>
      <c r="CG59" s="221"/>
      <c r="CH59" s="221"/>
      <c r="CI59">
        <v>6</v>
      </c>
      <c r="CW59" s="167"/>
      <c r="CX59" s="168">
        <v>58</v>
      </c>
      <c r="CY59" s="165" t="s">
        <v>26</v>
      </c>
      <c r="CZ59" s="167"/>
      <c r="DA59" s="167"/>
      <c r="DB59" s="167"/>
      <c r="DC59" s="167"/>
      <c r="DD59" s="167"/>
      <c r="EM59" s="199">
        <v>65</v>
      </c>
      <c r="EN59" s="16" t="s">
        <v>26</v>
      </c>
      <c r="EO59" s="18"/>
      <c r="EP59" s="18"/>
      <c r="EQ59" s="18"/>
      <c r="ER59" s="18"/>
      <c r="ES59" s="18"/>
      <c r="ET59" s="18"/>
      <c r="EU59" s="18"/>
      <c r="EV59" s="207"/>
      <c r="FB59" s="66"/>
      <c r="FC59" s="67">
        <v>58</v>
      </c>
      <c r="FD59" s="64" t="s">
        <v>27</v>
      </c>
      <c r="FE59" s="66"/>
      <c r="FF59" s="66"/>
      <c r="FG59" s="66"/>
      <c r="FH59" s="66"/>
      <c r="FI59" s="66"/>
      <c r="FJ59" s="66"/>
      <c r="FM59" s="219">
        <v>58</v>
      </c>
      <c r="FN59" s="24" t="s">
        <v>27</v>
      </c>
      <c r="FO59" s="26"/>
      <c r="FP59" s="26"/>
      <c r="FQ59" s="26"/>
      <c r="FR59" s="26"/>
      <c r="FS59" s="26"/>
      <c r="FT59" s="26"/>
    </row>
    <row r="60" spans="4:176" ht="12.75" customHeight="1">
      <c r="D60" s="96">
        <v>59</v>
      </c>
      <c r="E60" s="16" t="s">
        <v>26</v>
      </c>
      <c r="F60" s="18"/>
      <c r="G60" s="18"/>
      <c r="H60" s="18"/>
      <c r="I60" s="18"/>
      <c r="J60" s="18"/>
      <c r="K60" s="18"/>
      <c r="L60" s="18"/>
      <c r="O60" s="94">
        <v>59</v>
      </c>
      <c r="P60" s="24" t="s">
        <v>27</v>
      </c>
      <c r="Q60" s="26"/>
      <c r="R60" s="26"/>
      <c r="S60" s="26"/>
      <c r="T60" s="26"/>
      <c r="U60" s="26"/>
      <c r="V60" s="26"/>
      <c r="W60" s="66"/>
      <c r="X60" s="67">
        <v>59</v>
      </c>
      <c r="Y60" s="64" t="s">
        <v>27</v>
      </c>
      <c r="Z60" s="66"/>
      <c r="AA60" s="66"/>
      <c r="AB60" s="66"/>
      <c r="AC60" s="66"/>
      <c r="AD60" s="66"/>
      <c r="AE60" s="66"/>
      <c r="AG60" s="49" t="s">
        <v>171</v>
      </c>
      <c r="AH60" s="47" t="s">
        <v>3660</v>
      </c>
      <c r="BU60" s="229"/>
      <c r="BV60" s="230"/>
      <c r="BW60" s="221"/>
      <c r="BX60" s="222">
        <v>8</v>
      </c>
      <c r="BY60" s="222">
        <v>8</v>
      </c>
      <c r="BZ60" s="223" t="s">
        <v>3630</v>
      </c>
      <c r="CA60" s="224" t="s">
        <v>3696</v>
      </c>
      <c r="CB60" s="221"/>
      <c r="CC60" s="221"/>
      <c r="CD60" s="221"/>
      <c r="CE60" s="231" t="s">
        <v>3620</v>
      </c>
      <c r="CF60" s="228" t="s">
        <v>3919</v>
      </c>
      <c r="CG60" s="221"/>
      <c r="CH60" s="221"/>
      <c r="CI60">
        <v>7</v>
      </c>
      <c r="CW60" s="167"/>
      <c r="CX60" s="168">
        <v>59</v>
      </c>
      <c r="CY60" s="165" t="s">
        <v>26</v>
      </c>
      <c r="CZ60" s="167"/>
      <c r="DA60" s="167"/>
      <c r="DB60" s="167"/>
      <c r="DC60" s="167"/>
      <c r="DD60" s="167"/>
      <c r="EM60" s="199">
        <v>66</v>
      </c>
      <c r="EN60" s="16" t="s">
        <v>26</v>
      </c>
      <c r="EO60" s="18"/>
      <c r="EP60" s="18"/>
      <c r="EQ60" s="18"/>
      <c r="ER60" s="18"/>
      <c r="ES60" s="18"/>
      <c r="ET60" s="18"/>
      <c r="EU60" s="18"/>
      <c r="EV60" s="207"/>
      <c r="FB60" s="66"/>
      <c r="FC60" s="67">
        <v>59</v>
      </c>
      <c r="FD60" s="64" t="s">
        <v>27</v>
      </c>
      <c r="FE60" s="66"/>
      <c r="FF60" s="66"/>
      <c r="FG60" s="66"/>
      <c r="FH60" s="66"/>
      <c r="FI60" s="66"/>
      <c r="FJ60" s="66"/>
      <c r="FM60" s="219">
        <v>59</v>
      </c>
      <c r="FN60" s="24" t="s">
        <v>27</v>
      </c>
      <c r="FO60" s="26"/>
      <c r="FP60" s="26"/>
      <c r="FQ60" s="26"/>
      <c r="FR60" s="26"/>
      <c r="FS60" s="26"/>
      <c r="FT60" s="26"/>
    </row>
    <row r="61" spans="4:176" ht="12.75">
      <c r="D61" s="96">
        <v>60</v>
      </c>
      <c r="E61" s="16" t="s">
        <v>26</v>
      </c>
      <c r="F61" s="18"/>
      <c r="G61" s="18"/>
      <c r="H61" s="18"/>
      <c r="I61" s="18"/>
      <c r="J61" s="18"/>
      <c r="K61" s="18"/>
      <c r="L61" s="18"/>
      <c r="O61" s="94">
        <v>60</v>
      </c>
      <c r="P61" s="24" t="s">
        <v>27</v>
      </c>
      <c r="Q61" s="26"/>
      <c r="R61" s="26"/>
      <c r="S61" s="26"/>
      <c r="T61" s="26"/>
      <c r="U61" s="26"/>
      <c r="V61" s="26"/>
      <c r="W61" s="66"/>
      <c r="X61" s="67">
        <v>60</v>
      </c>
      <c r="Y61" s="64" t="s">
        <v>27</v>
      </c>
      <c r="Z61" s="66"/>
      <c r="AA61" s="66"/>
      <c r="AB61" s="66"/>
      <c r="AC61" s="66"/>
      <c r="AD61" s="66"/>
      <c r="AE61" s="66"/>
      <c r="AG61" s="49" t="s">
        <v>172</v>
      </c>
      <c r="AH61" s="47" t="s">
        <v>3660</v>
      </c>
      <c r="BU61" s="229" t="s">
        <v>3750</v>
      </c>
      <c r="BV61" s="230" t="s">
        <v>4</v>
      </c>
      <c r="BW61" s="221"/>
      <c r="BX61" s="222">
        <v>9</v>
      </c>
      <c r="BY61" s="222">
        <v>9</v>
      </c>
      <c r="BZ61" s="223" t="s">
        <v>3630</v>
      </c>
      <c r="CA61" s="224" t="s">
        <v>3696</v>
      </c>
      <c r="CB61" s="221"/>
      <c r="CC61" s="221"/>
      <c r="CD61" s="221"/>
      <c r="CE61" s="231" t="s">
        <v>3624</v>
      </c>
      <c r="CF61" s="228" t="s">
        <v>3920</v>
      </c>
      <c r="CG61" s="221"/>
      <c r="CH61" s="221"/>
      <c r="CI61">
        <v>8</v>
      </c>
      <c r="CW61" s="167"/>
      <c r="CX61" s="168">
        <v>60</v>
      </c>
      <c r="CY61" s="165" t="s">
        <v>26</v>
      </c>
      <c r="CZ61" s="167"/>
      <c r="DA61" s="167"/>
      <c r="DB61" s="167"/>
      <c r="DC61" s="167"/>
      <c r="DD61" s="167"/>
      <c r="EM61" s="199">
        <v>67</v>
      </c>
      <c r="EN61" s="16" t="s">
        <v>26</v>
      </c>
      <c r="EO61" s="18"/>
      <c r="EP61" s="18"/>
      <c r="EQ61" s="18"/>
      <c r="ER61" s="18"/>
      <c r="ES61" s="18"/>
      <c r="ET61" s="18"/>
      <c r="EU61" s="18"/>
      <c r="EV61" s="207"/>
      <c r="FB61" s="66"/>
      <c r="FC61" s="67">
        <v>60</v>
      </c>
      <c r="FD61" s="64" t="s">
        <v>27</v>
      </c>
      <c r="FE61" s="66"/>
      <c r="FF61" s="66"/>
      <c r="FG61" s="66"/>
      <c r="FH61" s="66"/>
      <c r="FI61" s="66"/>
      <c r="FJ61" s="66"/>
      <c r="FM61" s="219">
        <v>60</v>
      </c>
      <c r="FN61" s="24" t="s">
        <v>27</v>
      </c>
      <c r="FO61" s="26"/>
      <c r="FP61" s="26"/>
      <c r="FQ61" s="26"/>
      <c r="FR61" s="26"/>
      <c r="FS61" s="26"/>
      <c r="FT61" s="26"/>
    </row>
    <row r="62" spans="4:176" ht="25.5" thickBot="1">
      <c r="D62" s="96">
        <v>61</v>
      </c>
      <c r="E62" s="16" t="s">
        <v>26</v>
      </c>
      <c r="F62" s="18"/>
      <c r="G62" s="18"/>
      <c r="H62" s="18"/>
      <c r="I62" s="18"/>
      <c r="J62" s="18"/>
      <c r="K62" s="18"/>
      <c r="L62" s="18"/>
      <c r="O62" s="94">
        <v>61</v>
      </c>
      <c r="P62" s="24" t="s">
        <v>27</v>
      </c>
      <c r="Q62" s="26"/>
      <c r="R62" s="26"/>
      <c r="S62" s="26"/>
      <c r="T62" s="26"/>
      <c r="U62" s="26"/>
      <c r="V62" s="26"/>
      <c r="W62" s="66"/>
      <c r="X62" s="67">
        <v>61</v>
      </c>
      <c r="Y62" s="64" t="s">
        <v>27</v>
      </c>
      <c r="Z62" s="66"/>
      <c r="AA62" s="66"/>
      <c r="AB62" s="66"/>
      <c r="AC62" s="66"/>
      <c r="AD62" s="66"/>
      <c r="AE62" s="66"/>
      <c r="AG62" s="49" t="s">
        <v>173</v>
      </c>
      <c r="AH62" s="47" t="s">
        <v>3660</v>
      </c>
      <c r="BU62" s="234"/>
      <c r="BV62" s="235" t="s">
        <v>3942</v>
      </c>
      <c r="BW62" s="221"/>
      <c r="BX62" s="222">
        <v>10</v>
      </c>
      <c r="BY62" s="222">
        <v>10</v>
      </c>
      <c r="BZ62" s="223" t="s">
        <v>3646</v>
      </c>
      <c r="CA62" s="224" t="s">
        <v>3696</v>
      </c>
      <c r="CB62" s="221"/>
      <c r="CC62" s="221"/>
      <c r="CD62" s="221"/>
      <c r="CE62" s="227" t="s">
        <v>3631</v>
      </c>
      <c r="CF62" s="228" t="s">
        <v>3922</v>
      </c>
      <c r="CG62" s="221"/>
      <c r="CH62" s="221"/>
      <c r="CI62">
        <v>9</v>
      </c>
      <c r="CW62" s="167"/>
      <c r="CX62" s="168">
        <v>61</v>
      </c>
      <c r="CY62" s="165" t="s">
        <v>26</v>
      </c>
      <c r="CZ62" s="167"/>
      <c r="DA62" s="167"/>
      <c r="DB62" s="167"/>
      <c r="DC62" s="167"/>
      <c r="DD62" s="167"/>
      <c r="EM62" s="199">
        <v>68</v>
      </c>
      <c r="EN62" s="16" t="s">
        <v>26</v>
      </c>
      <c r="EO62" s="18"/>
      <c r="EP62" s="18"/>
      <c r="EQ62" s="18"/>
      <c r="ER62" s="18"/>
      <c r="ES62" s="18"/>
      <c r="ET62" s="18"/>
      <c r="EU62" s="18"/>
      <c r="EV62" s="207"/>
      <c r="FB62" s="66"/>
      <c r="FC62" s="67">
        <v>61</v>
      </c>
      <c r="FD62" s="64" t="s">
        <v>27</v>
      </c>
      <c r="FE62" s="66"/>
      <c r="FF62" s="66"/>
      <c r="FG62" s="66"/>
      <c r="FH62" s="66"/>
      <c r="FI62" s="66"/>
      <c r="FJ62" s="66"/>
      <c r="FM62" s="219">
        <v>61</v>
      </c>
      <c r="FN62" s="24" t="s">
        <v>27</v>
      </c>
      <c r="FO62" s="26"/>
      <c r="FP62" s="26"/>
      <c r="FQ62" s="26"/>
      <c r="FR62" s="26"/>
      <c r="FS62" s="26"/>
      <c r="FT62" s="26"/>
    </row>
    <row r="63" spans="4:176" ht="12.75">
      <c r="D63" s="96">
        <v>62</v>
      </c>
      <c r="E63" s="16" t="s">
        <v>26</v>
      </c>
      <c r="F63" s="18"/>
      <c r="G63" s="18"/>
      <c r="H63" s="18"/>
      <c r="I63" s="18"/>
      <c r="J63" s="18"/>
      <c r="K63" s="18"/>
      <c r="L63" s="18"/>
      <c r="O63" s="94">
        <v>62</v>
      </c>
      <c r="P63" s="24" t="s">
        <v>27</v>
      </c>
      <c r="Q63" s="26"/>
      <c r="R63" s="26"/>
      <c r="S63" s="26"/>
      <c r="T63" s="26"/>
      <c r="U63" s="26"/>
      <c r="V63" s="26"/>
      <c r="W63" s="66"/>
      <c r="X63" s="67">
        <v>62</v>
      </c>
      <c r="Y63" s="64" t="s">
        <v>27</v>
      </c>
      <c r="Z63" s="66"/>
      <c r="AA63" s="66"/>
      <c r="AB63" s="66"/>
      <c r="AC63" s="66"/>
      <c r="AD63" s="66"/>
      <c r="AE63" s="66"/>
      <c r="AG63" s="49" t="s">
        <v>174</v>
      </c>
      <c r="AH63" s="47" t="s">
        <v>3660</v>
      </c>
      <c r="BU63" s="229"/>
      <c r="BV63" s="230"/>
      <c r="BW63" s="221"/>
      <c r="BX63" s="222">
        <v>11</v>
      </c>
      <c r="BY63" s="222">
        <v>11</v>
      </c>
      <c r="BZ63" s="223" t="s">
        <v>3646</v>
      </c>
      <c r="CA63" s="224" t="s">
        <v>3696</v>
      </c>
      <c r="CB63" s="221"/>
      <c r="CC63" s="221"/>
      <c r="CD63" s="221"/>
      <c r="CE63" s="231" t="s">
        <v>3636</v>
      </c>
      <c r="CF63" s="228" t="s">
        <v>3923</v>
      </c>
      <c r="CG63" s="221"/>
      <c r="CH63" s="221"/>
      <c r="CI63">
        <v>10</v>
      </c>
      <c r="CW63" s="167"/>
      <c r="CX63" s="168">
        <v>62</v>
      </c>
      <c r="CY63" s="165" t="s">
        <v>26</v>
      </c>
      <c r="CZ63" s="167"/>
      <c r="DA63" s="167"/>
      <c r="DB63" s="167"/>
      <c r="DC63" s="167"/>
      <c r="DD63" s="167"/>
      <c r="EM63" s="199">
        <v>69</v>
      </c>
      <c r="EN63" s="16" t="s">
        <v>26</v>
      </c>
      <c r="EO63" s="18"/>
      <c r="EP63" s="18"/>
      <c r="EQ63" s="18"/>
      <c r="ER63" s="18"/>
      <c r="ES63" s="18"/>
      <c r="ET63" s="18"/>
      <c r="EU63" s="18"/>
      <c r="EV63" s="207"/>
      <c r="FB63" s="66"/>
      <c r="FC63" s="67">
        <v>62</v>
      </c>
      <c r="FD63" s="64" t="s">
        <v>27</v>
      </c>
      <c r="FE63" s="66"/>
      <c r="FF63" s="66"/>
      <c r="FG63" s="66"/>
      <c r="FH63" s="66"/>
      <c r="FI63" s="66"/>
      <c r="FJ63" s="66"/>
      <c r="FM63" s="219">
        <v>62</v>
      </c>
      <c r="FN63" s="24" t="s">
        <v>27</v>
      </c>
      <c r="FO63" s="26"/>
      <c r="FP63" s="26"/>
      <c r="FQ63" s="26"/>
      <c r="FR63" s="26"/>
      <c r="FS63" s="26"/>
      <c r="FT63" s="26"/>
    </row>
    <row r="64" spans="4:176" ht="12.75">
      <c r="D64" s="96">
        <v>63</v>
      </c>
      <c r="E64" s="16" t="s">
        <v>26</v>
      </c>
      <c r="F64" s="18"/>
      <c r="G64" s="18"/>
      <c r="H64" s="18"/>
      <c r="I64" s="18"/>
      <c r="J64" s="18"/>
      <c r="K64" s="18"/>
      <c r="L64" s="18"/>
      <c r="O64" s="94">
        <v>63</v>
      </c>
      <c r="P64" s="24" t="s">
        <v>27</v>
      </c>
      <c r="Q64" s="26"/>
      <c r="R64" s="26"/>
      <c r="S64" s="26"/>
      <c r="T64" s="26"/>
      <c r="U64" s="26"/>
      <c r="V64" s="26"/>
      <c r="W64" s="66"/>
      <c r="X64" s="67">
        <v>63</v>
      </c>
      <c r="Y64" s="64" t="s">
        <v>27</v>
      </c>
      <c r="Z64" s="66"/>
      <c r="AA64" s="66"/>
      <c r="AB64" s="66"/>
      <c r="AC64" s="66"/>
      <c r="AD64" s="66"/>
      <c r="AE64" s="66"/>
      <c r="AG64" s="49" t="s">
        <v>175</v>
      </c>
      <c r="AH64" s="47" t="s">
        <v>3660</v>
      </c>
      <c r="BU64" s="229" t="s">
        <v>3753</v>
      </c>
      <c r="BV64" s="230" t="s">
        <v>6</v>
      </c>
      <c r="BW64" s="221"/>
      <c r="BX64" s="222">
        <v>12</v>
      </c>
      <c r="BY64" s="222">
        <v>12</v>
      </c>
      <c r="BZ64" s="223" t="s">
        <v>3912</v>
      </c>
      <c r="CA64" s="224" t="s">
        <v>3696</v>
      </c>
      <c r="CB64" s="221"/>
      <c r="CC64" s="221"/>
      <c r="CD64" s="221"/>
      <c r="CE64" s="231" t="s">
        <v>3640</v>
      </c>
      <c r="CF64" s="228" t="s">
        <v>3924</v>
      </c>
      <c r="CG64" s="221"/>
      <c r="CH64" s="221"/>
      <c r="CI64">
        <v>11</v>
      </c>
      <c r="CW64" s="167"/>
      <c r="CX64" s="168">
        <v>63</v>
      </c>
      <c r="CY64" s="165" t="s">
        <v>26</v>
      </c>
      <c r="CZ64" s="167"/>
      <c r="DA64" s="167"/>
      <c r="DB64" s="167"/>
      <c r="DC64" s="167"/>
      <c r="DD64" s="167"/>
      <c r="EM64" s="199">
        <v>70</v>
      </c>
      <c r="EN64" s="16" t="s">
        <v>26</v>
      </c>
      <c r="EO64" s="18"/>
      <c r="EP64" s="18"/>
      <c r="EQ64" s="18"/>
      <c r="ER64" s="18"/>
      <c r="ES64" s="18"/>
      <c r="ET64" s="18"/>
      <c r="EU64" s="18"/>
      <c r="EV64" s="207"/>
      <c r="FB64" s="66"/>
      <c r="FC64" s="67">
        <v>63</v>
      </c>
      <c r="FD64" s="64" t="s">
        <v>27</v>
      </c>
      <c r="FE64" s="66"/>
      <c r="FF64" s="66"/>
      <c r="FG64" s="66"/>
      <c r="FH64" s="66"/>
      <c r="FI64" s="66"/>
      <c r="FJ64" s="66"/>
      <c r="FM64" s="219">
        <v>63</v>
      </c>
      <c r="FN64" s="24" t="s">
        <v>27</v>
      </c>
      <c r="FO64" s="26"/>
      <c r="FP64" s="26"/>
      <c r="FQ64" s="26"/>
      <c r="FR64" s="26"/>
      <c r="FS64" s="26"/>
      <c r="FT64" s="26"/>
    </row>
    <row r="65" spans="4:176" ht="25.5" thickBot="1">
      <c r="D65" s="96">
        <v>64</v>
      </c>
      <c r="E65" s="16" t="s">
        <v>26</v>
      </c>
      <c r="F65" s="18"/>
      <c r="G65" s="18"/>
      <c r="H65" s="18"/>
      <c r="I65" s="18"/>
      <c r="J65" s="18"/>
      <c r="K65" s="18"/>
      <c r="L65" s="18"/>
      <c r="O65" s="94">
        <v>64</v>
      </c>
      <c r="P65" s="24" t="s">
        <v>27</v>
      </c>
      <c r="Q65" s="26"/>
      <c r="R65" s="26"/>
      <c r="S65" s="26"/>
      <c r="T65" s="26"/>
      <c r="U65" s="26"/>
      <c r="V65" s="26"/>
      <c r="W65" s="66"/>
      <c r="X65" s="67">
        <v>64</v>
      </c>
      <c r="Y65" s="64" t="s">
        <v>27</v>
      </c>
      <c r="Z65" s="66"/>
      <c r="AA65" s="66"/>
      <c r="AB65" s="66"/>
      <c r="AC65" s="66"/>
      <c r="AD65" s="66"/>
      <c r="AE65" s="66"/>
      <c r="AG65" s="49" t="s">
        <v>176</v>
      </c>
      <c r="AH65" s="47" t="s">
        <v>3660</v>
      </c>
      <c r="BU65" s="234"/>
      <c r="BV65" s="235" t="s">
        <v>3943</v>
      </c>
      <c r="BW65" s="221"/>
      <c r="BX65" s="222">
        <v>13</v>
      </c>
      <c r="BY65" s="222">
        <v>13</v>
      </c>
      <c r="BZ65" s="223" t="s">
        <v>3912</v>
      </c>
      <c r="CA65" s="224" t="s">
        <v>3696</v>
      </c>
      <c r="CB65" s="221"/>
      <c r="CC65" s="221"/>
      <c r="CD65" s="221"/>
      <c r="CE65" s="231" t="s">
        <v>3647</v>
      </c>
      <c r="CF65" s="228" t="s">
        <v>3925</v>
      </c>
      <c r="CG65" s="221"/>
      <c r="CH65" s="221"/>
      <c r="CI65">
        <v>12</v>
      </c>
      <c r="CW65" s="167"/>
      <c r="CX65" s="168">
        <v>64</v>
      </c>
      <c r="CY65" s="165" t="s">
        <v>26</v>
      </c>
      <c r="CZ65" s="167"/>
      <c r="DA65" s="167"/>
      <c r="DB65" s="167"/>
      <c r="DC65" s="167"/>
      <c r="DD65" s="167"/>
      <c r="EM65" s="199">
        <v>71</v>
      </c>
      <c r="EN65" s="16" t="s">
        <v>26</v>
      </c>
      <c r="EO65" s="18"/>
      <c r="EP65" s="18"/>
      <c r="EQ65" s="18"/>
      <c r="ER65" s="18"/>
      <c r="ES65" s="18"/>
      <c r="ET65" s="18"/>
      <c r="EU65" s="18"/>
      <c r="EV65" s="207"/>
      <c r="FB65" s="66"/>
      <c r="FC65" s="67">
        <v>64</v>
      </c>
      <c r="FD65" s="64" t="s">
        <v>27</v>
      </c>
      <c r="FE65" s="66"/>
      <c r="FF65" s="66"/>
      <c r="FG65" s="66"/>
      <c r="FH65" s="66"/>
      <c r="FI65" s="66"/>
      <c r="FJ65" s="66"/>
      <c r="FM65" s="219">
        <v>64</v>
      </c>
      <c r="FN65" s="24" t="s">
        <v>27</v>
      </c>
      <c r="FO65" s="26"/>
      <c r="FP65" s="26"/>
      <c r="FQ65" s="26"/>
      <c r="FR65" s="26"/>
      <c r="FS65" s="26"/>
      <c r="FT65" s="26"/>
    </row>
    <row r="66" spans="4:176" ht="12.75">
      <c r="D66" s="96">
        <v>65</v>
      </c>
      <c r="E66" s="16" t="s">
        <v>26</v>
      </c>
      <c r="F66" s="18"/>
      <c r="G66" s="18"/>
      <c r="H66" s="18"/>
      <c r="I66" s="18"/>
      <c r="J66" s="18"/>
      <c r="K66" s="18"/>
      <c r="L66" s="18"/>
      <c r="O66" s="94">
        <v>65</v>
      </c>
      <c r="P66" s="24" t="s">
        <v>27</v>
      </c>
      <c r="Q66" s="26"/>
      <c r="R66" s="26"/>
      <c r="S66" s="26"/>
      <c r="T66" s="26"/>
      <c r="U66" s="26"/>
      <c r="V66" s="26"/>
      <c r="W66" s="66"/>
      <c r="X66" s="67">
        <v>65</v>
      </c>
      <c r="Y66" s="64" t="s">
        <v>27</v>
      </c>
      <c r="Z66" s="66"/>
      <c r="AA66" s="66"/>
      <c r="AB66" s="66"/>
      <c r="AC66" s="66"/>
      <c r="AD66" s="66"/>
      <c r="AE66" s="66"/>
      <c r="AG66" s="49" t="s">
        <v>177</v>
      </c>
      <c r="AH66" s="47" t="s">
        <v>3660</v>
      </c>
      <c r="BU66" s="229"/>
      <c r="BV66" s="230"/>
      <c r="BW66" s="221"/>
      <c r="BX66" s="222">
        <v>14</v>
      </c>
      <c r="BY66" s="222">
        <v>14</v>
      </c>
      <c r="BZ66" s="223" t="s">
        <v>3912</v>
      </c>
      <c r="CA66" s="231" t="s">
        <v>3696</v>
      </c>
      <c r="CB66" s="221"/>
      <c r="CC66" s="221"/>
      <c r="CD66" s="221"/>
      <c r="CE66" s="227" t="s">
        <v>3913</v>
      </c>
      <c r="CF66" s="228" t="s">
        <v>3944</v>
      </c>
      <c r="CG66" s="221"/>
      <c r="CH66" s="221"/>
      <c r="CI66">
        <v>13</v>
      </c>
      <c r="CW66" s="167"/>
      <c r="CX66" s="168">
        <v>65</v>
      </c>
      <c r="CY66" s="165" t="s">
        <v>26</v>
      </c>
      <c r="CZ66" s="167"/>
      <c r="DA66" s="167"/>
      <c r="DB66" s="167"/>
      <c r="DC66" s="167"/>
      <c r="DD66" s="167"/>
      <c r="EM66" s="199">
        <v>72</v>
      </c>
      <c r="EN66" s="16" t="s">
        <v>26</v>
      </c>
      <c r="EO66" s="18"/>
      <c r="EP66" s="18"/>
      <c r="EQ66" s="18"/>
      <c r="ER66" s="18"/>
      <c r="ES66" s="18"/>
      <c r="ET66" s="18"/>
      <c r="EU66" s="18"/>
      <c r="EV66" s="207"/>
      <c r="FB66" s="66"/>
      <c r="FC66" s="67">
        <v>65</v>
      </c>
      <c r="FD66" s="64" t="s">
        <v>27</v>
      </c>
      <c r="FE66" s="66"/>
      <c r="FF66" s="66"/>
      <c r="FG66" s="66"/>
      <c r="FH66" s="66"/>
      <c r="FI66" s="66"/>
      <c r="FJ66" s="66"/>
      <c r="FM66" s="219">
        <v>65</v>
      </c>
      <c r="FN66" s="24" t="s">
        <v>27</v>
      </c>
      <c r="FO66" s="26"/>
      <c r="FP66" s="26"/>
      <c r="FQ66" s="26"/>
      <c r="FR66" s="26"/>
      <c r="FS66" s="26"/>
      <c r="FT66" s="26"/>
    </row>
    <row r="67" spans="4:176" ht="12.75">
      <c r="D67" s="96">
        <v>66</v>
      </c>
      <c r="E67" s="16" t="s">
        <v>26</v>
      </c>
      <c r="F67" s="18"/>
      <c r="G67" s="18"/>
      <c r="H67" s="18"/>
      <c r="I67" s="18"/>
      <c r="J67" s="18"/>
      <c r="K67" s="18"/>
      <c r="L67" s="18"/>
      <c r="O67" s="94">
        <v>66</v>
      </c>
      <c r="P67" s="24" t="s">
        <v>27</v>
      </c>
      <c r="Q67" s="26"/>
      <c r="R67" s="26"/>
      <c r="S67" s="26"/>
      <c r="T67" s="26"/>
      <c r="U67" s="26"/>
      <c r="V67" s="26"/>
      <c r="W67" s="66"/>
      <c r="X67" s="67">
        <v>66</v>
      </c>
      <c r="Y67" s="64" t="s">
        <v>27</v>
      </c>
      <c r="Z67" s="66"/>
      <c r="AA67" s="66"/>
      <c r="AB67" s="66"/>
      <c r="AC67" s="66"/>
      <c r="AD67" s="66"/>
      <c r="AE67" s="66"/>
      <c r="AG67" s="49" t="s">
        <v>178</v>
      </c>
      <c r="AH67" s="47" t="s">
        <v>3660</v>
      </c>
      <c r="BU67" s="229"/>
      <c r="BV67" s="229"/>
      <c r="BW67" s="236"/>
      <c r="BX67" s="237"/>
      <c r="BY67" s="238"/>
      <c r="BZ67" s="221"/>
      <c r="CA67" s="221"/>
      <c r="CB67" s="221"/>
      <c r="CC67" s="221"/>
      <c r="CD67" s="221"/>
      <c r="CE67" s="231" t="s">
        <v>3914</v>
      </c>
      <c r="CF67" s="228" t="s">
        <v>3945</v>
      </c>
      <c r="CG67" s="221"/>
      <c r="CH67" s="221"/>
      <c r="CI67">
        <v>14</v>
      </c>
      <c r="CW67" s="167"/>
      <c r="CX67" s="168">
        <v>66</v>
      </c>
      <c r="CY67" s="165" t="s">
        <v>26</v>
      </c>
      <c r="CZ67" s="167"/>
      <c r="DA67" s="167"/>
      <c r="DB67" s="167"/>
      <c r="DC67" s="167"/>
      <c r="DD67" s="167"/>
      <c r="DE67" s="167"/>
      <c r="DF67" s="167"/>
      <c r="DG67" s="34"/>
      <c r="EM67" s="199">
        <v>73</v>
      </c>
      <c r="EN67" s="16" t="s">
        <v>26</v>
      </c>
      <c r="EO67" s="18"/>
      <c r="EP67" s="18"/>
      <c r="EQ67" s="18"/>
      <c r="ER67" s="18"/>
      <c r="ES67" s="18"/>
      <c r="ET67" s="18"/>
      <c r="EU67" s="18"/>
      <c r="EV67" s="207"/>
      <c r="FB67" s="66"/>
      <c r="FC67" s="67">
        <v>66</v>
      </c>
      <c r="FD67" s="64" t="s">
        <v>27</v>
      </c>
      <c r="FE67" s="66"/>
      <c r="FF67" s="66"/>
      <c r="FG67" s="66"/>
      <c r="FH67" s="66"/>
      <c r="FI67" s="66"/>
      <c r="FJ67" s="66"/>
      <c r="FM67" s="219">
        <v>66</v>
      </c>
      <c r="FN67" s="24" t="s">
        <v>27</v>
      </c>
      <c r="FO67" s="26"/>
      <c r="FP67" s="26"/>
      <c r="FQ67" s="26"/>
      <c r="FR67" s="26"/>
      <c r="FS67" s="26"/>
      <c r="FT67" s="26"/>
    </row>
    <row r="68" spans="4:176" ht="12.75">
      <c r="D68" s="96">
        <v>67</v>
      </c>
      <c r="E68" s="16" t="s">
        <v>26</v>
      </c>
      <c r="F68" s="18"/>
      <c r="G68" s="18"/>
      <c r="H68" s="18"/>
      <c r="I68" s="18"/>
      <c r="J68" s="18"/>
      <c r="K68" s="18"/>
      <c r="L68" s="18"/>
      <c r="O68" s="94">
        <v>67</v>
      </c>
      <c r="P68" s="24" t="s">
        <v>27</v>
      </c>
      <c r="Q68" s="26"/>
      <c r="R68" s="26"/>
      <c r="S68" s="26"/>
      <c r="T68" s="26"/>
      <c r="U68" s="26"/>
      <c r="V68" s="26"/>
      <c r="W68" s="66"/>
      <c r="X68" s="67">
        <v>67</v>
      </c>
      <c r="Y68" s="64" t="s">
        <v>27</v>
      </c>
      <c r="Z68" s="66"/>
      <c r="AA68" s="66"/>
      <c r="AB68" s="66"/>
      <c r="AC68" s="66"/>
      <c r="AD68" s="66"/>
      <c r="AE68" s="66"/>
      <c r="AG68" s="49" t="s">
        <v>179</v>
      </c>
      <c r="AH68" s="47" t="s">
        <v>3660</v>
      </c>
      <c r="BU68" s="229"/>
      <c r="BV68" s="229"/>
      <c r="BW68" s="236"/>
      <c r="BX68" s="237"/>
      <c r="BY68" s="238"/>
      <c r="BZ68" s="221"/>
      <c r="CA68" s="221"/>
      <c r="CB68" s="221"/>
      <c r="CC68" s="221"/>
      <c r="CD68" s="221"/>
      <c r="CE68" s="231" t="s">
        <v>3915</v>
      </c>
      <c r="CF68" s="228" t="s">
        <v>3946</v>
      </c>
      <c r="CG68" s="221"/>
      <c r="CH68" s="221"/>
      <c r="CI68">
        <v>15</v>
      </c>
      <c r="CW68" s="167"/>
      <c r="CX68" s="168">
        <v>67</v>
      </c>
      <c r="CY68" s="165" t="s">
        <v>26</v>
      </c>
      <c r="CZ68" s="167"/>
      <c r="DA68" s="167"/>
      <c r="DB68" s="167"/>
      <c r="DC68" s="167"/>
      <c r="DD68" s="167"/>
      <c r="DE68" s="167"/>
      <c r="DF68" s="167"/>
      <c r="DG68" s="34"/>
      <c r="EM68" s="199">
        <v>74</v>
      </c>
      <c r="EN68" s="16" t="s">
        <v>26</v>
      </c>
      <c r="EO68" s="18"/>
      <c r="EP68" s="18"/>
      <c r="EQ68" s="18"/>
      <c r="ER68" s="18"/>
      <c r="ES68" s="18"/>
      <c r="ET68" s="18"/>
      <c r="EU68" s="18"/>
      <c r="EV68" s="207"/>
      <c r="FB68" s="66"/>
      <c r="FC68" s="67">
        <v>67</v>
      </c>
      <c r="FD68" s="64" t="s">
        <v>27</v>
      </c>
      <c r="FE68" s="66"/>
      <c r="FF68" s="66"/>
      <c r="FG68" s="66"/>
      <c r="FH68" s="66"/>
      <c r="FI68" s="66"/>
      <c r="FJ68" s="66"/>
      <c r="FM68" s="219">
        <v>67</v>
      </c>
      <c r="FN68" s="24" t="s">
        <v>27</v>
      </c>
      <c r="FO68" s="26"/>
      <c r="FP68" s="26"/>
      <c r="FQ68" s="26"/>
      <c r="FR68" s="26"/>
      <c r="FS68" s="26"/>
      <c r="FT68" s="26"/>
    </row>
    <row r="69" spans="4:176" ht="12.75">
      <c r="D69" s="96">
        <v>68</v>
      </c>
      <c r="E69" s="16" t="s">
        <v>26</v>
      </c>
      <c r="F69" s="18"/>
      <c r="G69" s="18"/>
      <c r="H69" s="18"/>
      <c r="I69" s="18"/>
      <c r="J69" s="18"/>
      <c r="K69" s="18"/>
      <c r="L69" s="18"/>
      <c r="O69" s="94">
        <v>68</v>
      </c>
      <c r="P69" s="24" t="s">
        <v>27</v>
      </c>
      <c r="Q69" s="26"/>
      <c r="R69" s="26"/>
      <c r="S69" s="26"/>
      <c r="T69" s="26"/>
      <c r="U69" s="26"/>
      <c r="V69" s="26"/>
      <c r="W69" s="66"/>
      <c r="X69" s="67">
        <v>68</v>
      </c>
      <c r="Y69" s="64" t="s">
        <v>27</v>
      </c>
      <c r="Z69" s="66"/>
      <c r="AA69" s="66"/>
      <c r="AB69" s="66"/>
      <c r="AC69" s="66"/>
      <c r="AD69" s="66"/>
      <c r="AE69" s="66"/>
      <c r="AG69" s="49" t="s">
        <v>180</v>
      </c>
      <c r="AH69" s="47" t="s">
        <v>3660</v>
      </c>
      <c r="BU69" s="229"/>
      <c r="BV69" s="229"/>
      <c r="BW69" s="236"/>
      <c r="BX69" s="237"/>
      <c r="BY69" s="238"/>
      <c r="BZ69" s="221"/>
      <c r="CA69" s="221"/>
      <c r="CB69" s="221"/>
      <c r="CC69" s="221"/>
      <c r="CD69" s="221"/>
      <c r="CE69" s="231" t="s">
        <v>3916</v>
      </c>
      <c r="CF69" s="228" t="s">
        <v>3947</v>
      </c>
      <c r="CG69" s="221"/>
      <c r="CH69" s="221"/>
      <c r="CI69">
        <v>16</v>
      </c>
      <c r="CW69" s="167"/>
      <c r="CX69" s="168">
        <v>68</v>
      </c>
      <c r="CY69" s="165" t="s">
        <v>26</v>
      </c>
      <c r="CZ69" s="167"/>
      <c r="DA69" s="167"/>
      <c r="DB69" s="167"/>
      <c r="DC69" s="167"/>
      <c r="DD69" s="167"/>
      <c r="DE69" s="167"/>
      <c r="DF69" s="167"/>
      <c r="DG69" s="34"/>
      <c r="EM69" s="199">
        <v>75</v>
      </c>
      <c r="EN69" s="16" t="s">
        <v>26</v>
      </c>
      <c r="EO69" s="18"/>
      <c r="EP69" s="18"/>
      <c r="EQ69" s="18"/>
      <c r="ER69" s="18"/>
      <c r="ES69" s="18"/>
      <c r="ET69" s="18"/>
      <c r="EU69" s="18"/>
      <c r="EV69" s="207"/>
      <c r="FB69" s="66"/>
      <c r="FC69" s="67">
        <v>68</v>
      </c>
      <c r="FD69" s="64" t="s">
        <v>27</v>
      </c>
      <c r="FE69" s="66"/>
      <c r="FF69" s="66"/>
      <c r="FG69" s="66"/>
      <c r="FH69" s="66"/>
      <c r="FI69" s="66"/>
      <c r="FJ69" s="66"/>
      <c r="FM69" s="219">
        <v>68</v>
      </c>
      <c r="FN69" s="24" t="s">
        <v>27</v>
      </c>
      <c r="FO69" s="26"/>
      <c r="FP69" s="26"/>
      <c r="FQ69" s="26"/>
      <c r="FR69" s="26"/>
      <c r="FS69" s="26"/>
      <c r="FT69" s="26"/>
    </row>
    <row r="70" spans="4:176" ht="12.75">
      <c r="D70" s="96">
        <v>69</v>
      </c>
      <c r="E70" s="16" t="s">
        <v>26</v>
      </c>
      <c r="F70" s="18"/>
      <c r="G70" s="18"/>
      <c r="H70" s="18"/>
      <c r="I70" s="18"/>
      <c r="J70" s="18"/>
      <c r="K70" s="18"/>
      <c r="L70" s="18"/>
      <c r="O70" s="94">
        <v>69</v>
      </c>
      <c r="P70" s="24" t="s">
        <v>27</v>
      </c>
      <c r="Q70" s="26"/>
      <c r="R70" s="26"/>
      <c r="S70" s="26"/>
      <c r="T70" s="26"/>
      <c r="U70" s="26"/>
      <c r="V70" s="26"/>
      <c r="W70" s="66"/>
      <c r="X70" s="67">
        <v>69</v>
      </c>
      <c r="Y70" s="64" t="s">
        <v>27</v>
      </c>
      <c r="Z70" s="66"/>
      <c r="AA70" s="66"/>
      <c r="AB70" s="66"/>
      <c r="AC70" s="66"/>
      <c r="AD70" s="66"/>
      <c r="AE70" s="66"/>
      <c r="AG70" s="49" t="s">
        <v>181</v>
      </c>
      <c r="AH70" s="47" t="s">
        <v>3660</v>
      </c>
      <c r="BU70" s="136"/>
      <c r="BV70" s="136"/>
      <c r="BW70" s="136"/>
      <c r="BX70" s="136"/>
      <c r="BY70" s="136"/>
      <c r="BZ70" s="11"/>
      <c r="CA70" s="130"/>
      <c r="CW70" s="167"/>
      <c r="CX70" s="168">
        <v>69</v>
      </c>
      <c r="CY70" s="165" t="s">
        <v>26</v>
      </c>
      <c r="CZ70" s="167"/>
      <c r="DA70" s="167"/>
      <c r="DB70" s="167"/>
      <c r="DC70" s="167"/>
      <c r="DD70" s="167"/>
      <c r="DE70" s="167"/>
      <c r="DF70" s="167"/>
      <c r="DG70" s="34"/>
      <c r="EM70" s="199">
        <v>76</v>
      </c>
      <c r="EN70" s="16" t="s">
        <v>26</v>
      </c>
      <c r="EO70" s="18"/>
      <c r="EP70" s="18"/>
      <c r="EQ70" s="18"/>
      <c r="ER70" s="18"/>
      <c r="ES70" s="18"/>
      <c r="ET70" s="18"/>
      <c r="EU70" s="18"/>
      <c r="EV70" s="207"/>
      <c r="FB70" s="66"/>
      <c r="FC70" s="67">
        <v>69</v>
      </c>
      <c r="FD70" s="64" t="s">
        <v>27</v>
      </c>
      <c r="FE70" s="66"/>
      <c r="FF70" s="66"/>
      <c r="FG70" s="66"/>
      <c r="FH70" s="66"/>
      <c r="FI70" s="66"/>
      <c r="FJ70" s="66"/>
      <c r="FM70" s="219">
        <v>69</v>
      </c>
      <c r="FN70" s="24" t="s">
        <v>27</v>
      </c>
      <c r="FO70" s="26"/>
      <c r="FP70" s="26"/>
      <c r="FQ70" s="26"/>
      <c r="FR70" s="26"/>
      <c r="FS70" s="26"/>
      <c r="FT70" s="26"/>
    </row>
    <row r="71" spans="4:176" ht="12.75">
      <c r="D71" s="96">
        <v>70</v>
      </c>
      <c r="E71" s="16" t="s">
        <v>26</v>
      </c>
      <c r="F71" s="18"/>
      <c r="G71" s="18"/>
      <c r="H71" s="18"/>
      <c r="I71" s="18"/>
      <c r="J71" s="18"/>
      <c r="K71" s="18"/>
      <c r="L71" s="18"/>
      <c r="O71" s="94">
        <v>70</v>
      </c>
      <c r="P71" s="24" t="s">
        <v>27</v>
      </c>
      <c r="Q71" s="26"/>
      <c r="R71" s="26"/>
      <c r="S71" s="26"/>
      <c r="T71" s="26"/>
      <c r="U71" s="26"/>
      <c r="V71" s="26"/>
      <c r="W71" s="66"/>
      <c r="X71" s="67">
        <v>70</v>
      </c>
      <c r="Y71" s="64" t="s">
        <v>27</v>
      </c>
      <c r="Z71" s="66"/>
      <c r="AA71" s="66"/>
      <c r="AB71" s="66"/>
      <c r="AC71" s="66"/>
      <c r="AD71" s="66"/>
      <c r="AE71" s="66"/>
      <c r="AG71" s="49" t="s">
        <v>182</v>
      </c>
      <c r="AH71" s="47" t="s">
        <v>3660</v>
      </c>
      <c r="BU71" s="136"/>
      <c r="BV71" s="136"/>
      <c r="BW71" s="136"/>
      <c r="BX71" s="136"/>
      <c r="BY71" s="136"/>
      <c r="BZ71" s="11"/>
      <c r="CA71" s="130"/>
      <c r="CW71" s="167"/>
      <c r="CX71" s="168">
        <v>70</v>
      </c>
      <c r="CY71" s="165" t="s">
        <v>26</v>
      </c>
      <c r="CZ71" s="167"/>
      <c r="DA71" s="167"/>
      <c r="DB71" s="167"/>
      <c r="DC71" s="167"/>
      <c r="DD71" s="167"/>
      <c r="DE71" s="167"/>
      <c r="DF71" s="167"/>
      <c r="DG71" s="34"/>
      <c r="EM71" s="199">
        <v>77</v>
      </c>
      <c r="EN71" s="16" t="s">
        <v>26</v>
      </c>
      <c r="EO71" s="18"/>
      <c r="EP71" s="18"/>
      <c r="EQ71" s="18"/>
      <c r="ER71" s="18"/>
      <c r="ES71" s="18"/>
      <c r="ET71" s="18"/>
      <c r="EU71" s="18"/>
      <c r="EV71" s="207"/>
      <c r="FB71" s="66"/>
      <c r="FC71" s="67">
        <v>70</v>
      </c>
      <c r="FD71" s="64" t="s">
        <v>27</v>
      </c>
      <c r="FE71" s="66"/>
      <c r="FF71" s="66"/>
      <c r="FG71" s="66"/>
      <c r="FH71" s="66"/>
      <c r="FI71" s="66"/>
      <c r="FJ71" s="66"/>
      <c r="FM71" s="219">
        <v>70</v>
      </c>
      <c r="FN71" s="24" t="s">
        <v>27</v>
      </c>
      <c r="FO71" s="26"/>
      <c r="FP71" s="26"/>
      <c r="FQ71" s="26"/>
      <c r="FR71" s="26"/>
      <c r="FS71" s="26"/>
      <c r="FT71" s="26"/>
    </row>
    <row r="72" spans="4:176" ht="12.75">
      <c r="D72" s="96">
        <v>71</v>
      </c>
      <c r="E72" s="16" t="s">
        <v>26</v>
      </c>
      <c r="F72" s="18"/>
      <c r="G72" s="18"/>
      <c r="H72" s="18"/>
      <c r="I72" s="18"/>
      <c r="J72" s="18"/>
      <c r="K72" s="18"/>
      <c r="L72" s="18"/>
      <c r="O72" s="94">
        <v>71</v>
      </c>
      <c r="P72" s="24" t="s">
        <v>27</v>
      </c>
      <c r="Q72" s="26"/>
      <c r="R72" s="26"/>
      <c r="S72" s="26"/>
      <c r="T72" s="26"/>
      <c r="U72" s="26"/>
      <c r="V72" s="26"/>
      <c r="W72" s="66"/>
      <c r="X72" s="67">
        <v>71</v>
      </c>
      <c r="Y72" s="64" t="s">
        <v>27</v>
      </c>
      <c r="Z72" s="66"/>
      <c r="AA72" s="66"/>
      <c r="AB72" s="66"/>
      <c r="AC72" s="66"/>
      <c r="AD72" s="66"/>
      <c r="AE72" s="66"/>
      <c r="AG72" s="49" t="s">
        <v>183</v>
      </c>
      <c r="AH72" s="47" t="s">
        <v>3660</v>
      </c>
      <c r="BU72" s="136"/>
      <c r="BV72" s="136"/>
      <c r="BW72" s="136"/>
      <c r="BX72" s="136"/>
      <c r="BY72" s="136"/>
      <c r="BZ72" s="11"/>
      <c r="CA72" s="130"/>
      <c r="CW72" s="167"/>
      <c r="CX72" s="168">
        <v>71</v>
      </c>
      <c r="CY72" s="165" t="s">
        <v>26</v>
      </c>
      <c r="CZ72" s="167"/>
      <c r="DA72" s="167"/>
      <c r="DB72" s="167"/>
      <c r="DC72" s="167"/>
      <c r="DD72" s="167"/>
      <c r="DE72" s="167"/>
      <c r="DF72" s="167"/>
      <c r="DG72" s="34"/>
      <c r="EM72" s="199">
        <v>78</v>
      </c>
      <c r="EN72" s="16" t="s">
        <v>26</v>
      </c>
      <c r="EO72" s="18"/>
      <c r="EP72" s="18"/>
      <c r="EQ72" s="18"/>
      <c r="ER72" s="18"/>
      <c r="ES72" s="18"/>
      <c r="ET72" s="18"/>
      <c r="EU72" s="18"/>
      <c r="EV72" s="207"/>
      <c r="FB72" s="66"/>
      <c r="FC72" s="67">
        <v>71</v>
      </c>
      <c r="FD72" s="64" t="s">
        <v>27</v>
      </c>
      <c r="FE72" s="66"/>
      <c r="FF72" s="66"/>
      <c r="FG72" s="66"/>
      <c r="FH72" s="66"/>
      <c r="FI72" s="66"/>
      <c r="FJ72" s="66"/>
      <c r="FM72" s="219">
        <v>71</v>
      </c>
      <c r="FN72" s="24" t="s">
        <v>27</v>
      </c>
      <c r="FO72" s="26"/>
      <c r="FP72" s="26"/>
      <c r="FQ72" s="26"/>
      <c r="FR72" s="26"/>
      <c r="FS72" s="26"/>
      <c r="FT72" s="26"/>
    </row>
    <row r="73" spans="4:176" ht="12.75">
      <c r="D73" s="96">
        <v>72</v>
      </c>
      <c r="E73" s="16" t="s">
        <v>26</v>
      </c>
      <c r="F73" s="18"/>
      <c r="G73" s="18"/>
      <c r="H73" s="18"/>
      <c r="I73" s="18"/>
      <c r="J73" s="18"/>
      <c r="K73" s="18"/>
      <c r="L73" s="18"/>
      <c r="O73" s="94">
        <v>72</v>
      </c>
      <c r="P73" s="24" t="s">
        <v>27</v>
      </c>
      <c r="Q73" s="26"/>
      <c r="R73" s="26"/>
      <c r="S73" s="26"/>
      <c r="T73" s="26"/>
      <c r="U73" s="26"/>
      <c r="V73" s="26"/>
      <c r="W73" s="66"/>
      <c r="X73" s="67">
        <v>72</v>
      </c>
      <c r="Y73" s="64" t="s">
        <v>27</v>
      </c>
      <c r="Z73" s="66"/>
      <c r="AA73" s="66"/>
      <c r="AB73" s="66"/>
      <c r="AC73" s="66"/>
      <c r="AD73" s="66"/>
      <c r="AE73" s="66"/>
      <c r="AG73" s="49" t="s">
        <v>184</v>
      </c>
      <c r="AH73" s="47" t="s">
        <v>3660</v>
      </c>
      <c r="BU73" s="136"/>
      <c r="BV73" s="136"/>
      <c r="BW73" s="136"/>
      <c r="BX73" s="136"/>
      <c r="BY73" s="136"/>
      <c r="BZ73" s="11"/>
      <c r="CA73" s="130"/>
      <c r="CW73" s="167"/>
      <c r="CX73" s="168">
        <v>72</v>
      </c>
      <c r="CY73" s="165" t="s">
        <v>26</v>
      </c>
      <c r="CZ73" s="167"/>
      <c r="DA73" s="167"/>
      <c r="DB73" s="167"/>
      <c r="DC73" s="167"/>
      <c r="DD73" s="167"/>
      <c r="DE73" s="167"/>
      <c r="DF73" s="167"/>
      <c r="DG73" s="34"/>
      <c r="EM73" s="199">
        <v>79</v>
      </c>
      <c r="EN73" s="16" t="s">
        <v>26</v>
      </c>
      <c r="EO73" s="18"/>
      <c r="EP73" s="18"/>
      <c r="EQ73" s="18"/>
      <c r="ER73" s="18"/>
      <c r="ES73" s="18"/>
      <c r="ET73" s="18"/>
      <c r="EU73" s="18"/>
      <c r="EV73" s="207"/>
      <c r="FB73" s="66"/>
      <c r="FC73" s="67">
        <v>72</v>
      </c>
      <c r="FD73" s="64" t="s">
        <v>27</v>
      </c>
      <c r="FE73" s="66"/>
      <c r="FF73" s="66"/>
      <c r="FG73" s="66"/>
      <c r="FH73" s="66"/>
      <c r="FI73" s="66"/>
      <c r="FJ73" s="66"/>
      <c r="FM73" s="219">
        <v>72</v>
      </c>
      <c r="FN73" s="24" t="s">
        <v>27</v>
      </c>
      <c r="FO73" s="26"/>
      <c r="FP73" s="26"/>
      <c r="FQ73" s="26"/>
      <c r="FR73" s="26"/>
      <c r="FS73" s="26"/>
      <c r="FT73" s="26"/>
    </row>
    <row r="74" spans="4:176" ht="12.75">
      <c r="D74" s="96">
        <v>73</v>
      </c>
      <c r="E74" s="16" t="s">
        <v>26</v>
      </c>
      <c r="F74" s="18"/>
      <c r="G74" s="18"/>
      <c r="H74" s="18"/>
      <c r="I74" s="18"/>
      <c r="J74" s="18"/>
      <c r="K74" s="18"/>
      <c r="L74" s="18"/>
      <c r="O74" s="94">
        <v>73</v>
      </c>
      <c r="P74" s="24" t="s">
        <v>27</v>
      </c>
      <c r="Q74" s="26"/>
      <c r="R74" s="26"/>
      <c r="S74" s="26"/>
      <c r="T74" s="26"/>
      <c r="U74" s="26"/>
      <c r="V74" s="26"/>
      <c r="W74" s="66"/>
      <c r="X74" s="67">
        <v>73</v>
      </c>
      <c r="Y74" s="64" t="s">
        <v>27</v>
      </c>
      <c r="Z74" s="66"/>
      <c r="AA74" s="66"/>
      <c r="AB74" s="66"/>
      <c r="AC74" s="66"/>
      <c r="AD74" s="66"/>
      <c r="AE74" s="66"/>
      <c r="AG74" s="49" t="s">
        <v>185</v>
      </c>
      <c r="AH74" s="47" t="s">
        <v>3660</v>
      </c>
      <c r="BU74" s="136"/>
      <c r="BV74" s="136"/>
      <c r="BW74" s="136"/>
      <c r="BX74" s="136"/>
      <c r="BY74" s="136"/>
      <c r="BZ74" s="11"/>
      <c r="CA74" s="130"/>
      <c r="CW74" s="167"/>
      <c r="CX74" s="168">
        <v>73</v>
      </c>
      <c r="CY74" s="165" t="s">
        <v>26</v>
      </c>
      <c r="CZ74" s="167"/>
      <c r="DA74" s="167"/>
      <c r="DB74" s="167"/>
      <c r="DC74" s="167"/>
      <c r="DD74" s="167"/>
      <c r="DE74" s="167"/>
      <c r="DF74" s="167"/>
      <c r="DG74" s="34"/>
      <c r="EM74" s="199">
        <v>80</v>
      </c>
      <c r="EN74" s="16" t="s">
        <v>26</v>
      </c>
      <c r="EO74" s="18"/>
      <c r="EP74" s="18"/>
      <c r="EQ74" s="18"/>
      <c r="ER74" s="18"/>
      <c r="ES74" s="18"/>
      <c r="ET74" s="18"/>
      <c r="EU74" s="18"/>
      <c r="EV74" s="207"/>
      <c r="FB74" s="66"/>
      <c r="FC74" s="67">
        <v>73</v>
      </c>
      <c r="FD74" s="64" t="s">
        <v>27</v>
      </c>
      <c r="FE74" s="66"/>
      <c r="FF74" s="66"/>
      <c r="FG74" s="66"/>
      <c r="FH74" s="66"/>
      <c r="FI74" s="66"/>
      <c r="FJ74" s="66"/>
      <c r="FM74" s="219">
        <v>73</v>
      </c>
      <c r="FN74" s="24" t="s">
        <v>27</v>
      </c>
      <c r="FO74" s="26"/>
      <c r="FP74" s="26"/>
      <c r="FQ74" s="26"/>
      <c r="FR74" s="26"/>
      <c r="FS74" s="26"/>
      <c r="FT74" s="26"/>
    </row>
    <row r="75" spans="4:176" ht="12.75">
      <c r="D75" s="96">
        <v>74</v>
      </c>
      <c r="E75" s="16" t="s">
        <v>26</v>
      </c>
      <c r="F75" s="18"/>
      <c r="G75" s="18"/>
      <c r="H75" s="18"/>
      <c r="I75" s="18"/>
      <c r="J75" s="18"/>
      <c r="K75" s="18"/>
      <c r="L75" s="18"/>
      <c r="O75" s="94">
        <v>74</v>
      </c>
      <c r="P75" s="24" t="s">
        <v>27</v>
      </c>
      <c r="Q75" s="26"/>
      <c r="R75" s="26"/>
      <c r="S75" s="26"/>
      <c r="T75" s="26"/>
      <c r="U75" s="26"/>
      <c r="V75" s="26"/>
      <c r="W75" s="66"/>
      <c r="X75" s="67">
        <v>74</v>
      </c>
      <c r="Y75" s="64" t="s">
        <v>27</v>
      </c>
      <c r="Z75" s="66"/>
      <c r="AA75" s="66"/>
      <c r="AB75" s="66"/>
      <c r="AC75" s="66"/>
      <c r="AD75" s="66"/>
      <c r="AE75" s="66"/>
      <c r="AG75" s="49" t="s">
        <v>186</v>
      </c>
      <c r="AH75" s="47" t="s">
        <v>3660</v>
      </c>
      <c r="BU75" s="136"/>
      <c r="BV75" s="136"/>
      <c r="BW75" s="136"/>
      <c r="BX75" s="136"/>
      <c r="BY75" s="136"/>
      <c r="BZ75" s="11"/>
      <c r="CA75" s="130"/>
      <c r="CW75" s="167"/>
      <c r="CX75" s="168">
        <v>74</v>
      </c>
      <c r="CY75" s="165" t="s">
        <v>26</v>
      </c>
      <c r="CZ75" s="167"/>
      <c r="DA75" s="167"/>
      <c r="DB75" s="167"/>
      <c r="DC75" s="167"/>
      <c r="DD75" s="167"/>
      <c r="DE75" s="167"/>
      <c r="DF75" s="167"/>
      <c r="DG75" s="34"/>
      <c r="EM75" s="199">
        <v>81</v>
      </c>
      <c r="EN75" s="16" t="s">
        <v>26</v>
      </c>
      <c r="EO75" s="18"/>
      <c r="EP75" s="18"/>
      <c r="EQ75" s="18"/>
      <c r="ER75" s="18"/>
      <c r="ES75" s="18"/>
      <c r="ET75" s="18"/>
      <c r="EU75" s="18"/>
      <c r="EV75" s="207"/>
      <c r="FB75" s="66"/>
      <c r="FC75" s="67">
        <v>74</v>
      </c>
      <c r="FD75" s="64" t="s">
        <v>27</v>
      </c>
      <c r="FE75" s="66"/>
      <c r="FF75" s="66"/>
      <c r="FG75" s="66"/>
      <c r="FH75" s="66"/>
      <c r="FI75" s="66"/>
      <c r="FJ75" s="66"/>
      <c r="FM75" s="219">
        <v>74</v>
      </c>
      <c r="FN75" s="24" t="s">
        <v>27</v>
      </c>
      <c r="FO75" s="26"/>
      <c r="FP75" s="26"/>
      <c r="FQ75" s="26"/>
      <c r="FR75" s="26"/>
      <c r="FS75" s="26"/>
      <c r="FT75" s="26"/>
    </row>
    <row r="76" spans="4:176" ht="12.75">
      <c r="D76" s="96">
        <v>75</v>
      </c>
      <c r="E76" s="16" t="s">
        <v>26</v>
      </c>
      <c r="F76" s="18"/>
      <c r="G76" s="18"/>
      <c r="H76" s="18"/>
      <c r="I76" s="18"/>
      <c r="J76" s="18"/>
      <c r="K76" s="18"/>
      <c r="L76" s="18"/>
      <c r="O76" s="94">
        <v>75</v>
      </c>
      <c r="P76" s="24" t="s">
        <v>27</v>
      </c>
      <c r="Q76" s="26"/>
      <c r="R76" s="26"/>
      <c r="S76" s="26"/>
      <c r="T76" s="26"/>
      <c r="U76" s="26"/>
      <c r="V76" s="26"/>
      <c r="W76" s="66"/>
      <c r="X76" s="67">
        <v>75</v>
      </c>
      <c r="Y76" s="64" t="s">
        <v>27</v>
      </c>
      <c r="Z76" s="66"/>
      <c r="AA76" s="66"/>
      <c r="AB76" s="66"/>
      <c r="AC76" s="66"/>
      <c r="AD76" s="66"/>
      <c r="AE76" s="66"/>
      <c r="AG76" s="49" t="s">
        <v>187</v>
      </c>
      <c r="AH76" s="47" t="s">
        <v>3660</v>
      </c>
      <c r="BU76" s="136"/>
      <c r="BV76" s="136"/>
      <c r="BW76" s="136"/>
      <c r="BX76" s="136"/>
      <c r="BY76" s="136"/>
      <c r="BZ76" s="11"/>
      <c r="CA76" s="130"/>
      <c r="CW76" s="167"/>
      <c r="CX76" s="168">
        <v>75</v>
      </c>
      <c r="CY76" s="165" t="s">
        <v>26</v>
      </c>
      <c r="CZ76" s="167"/>
      <c r="DA76" s="167"/>
      <c r="DB76" s="167"/>
      <c r="DC76" s="167"/>
      <c r="DD76" s="167"/>
      <c r="DE76" s="167"/>
      <c r="DF76" s="167"/>
      <c r="DG76" s="34"/>
      <c r="EM76" s="199">
        <v>82</v>
      </c>
      <c r="EN76" s="16" t="s">
        <v>26</v>
      </c>
      <c r="EO76" s="18"/>
      <c r="EP76" s="18"/>
      <c r="EQ76" s="18"/>
      <c r="ER76" s="18"/>
      <c r="ES76" s="18"/>
      <c r="ET76" s="18"/>
      <c r="EU76" s="18"/>
      <c r="EV76" s="207"/>
      <c r="FB76" s="66"/>
      <c r="FC76" s="67">
        <v>75</v>
      </c>
      <c r="FD76" s="64" t="s">
        <v>27</v>
      </c>
      <c r="FE76" s="66"/>
      <c r="FF76" s="66"/>
      <c r="FG76" s="66"/>
      <c r="FH76" s="66"/>
      <c r="FI76" s="66"/>
      <c r="FJ76" s="66"/>
      <c r="FM76" s="219">
        <v>75</v>
      </c>
      <c r="FN76" s="24" t="s">
        <v>27</v>
      </c>
      <c r="FO76" s="26"/>
      <c r="FP76" s="26"/>
      <c r="FQ76" s="26"/>
      <c r="FR76" s="26"/>
      <c r="FS76" s="26"/>
      <c r="FT76" s="26"/>
    </row>
    <row r="77" spans="4:176" ht="12.75">
      <c r="D77" s="96">
        <v>76</v>
      </c>
      <c r="E77" s="16" t="s">
        <v>26</v>
      </c>
      <c r="F77" s="18"/>
      <c r="G77" s="18"/>
      <c r="H77" s="18"/>
      <c r="I77" s="18"/>
      <c r="J77" s="18"/>
      <c r="K77" s="18"/>
      <c r="L77" s="18"/>
      <c r="O77" s="94">
        <v>76</v>
      </c>
      <c r="P77" s="24" t="s">
        <v>27</v>
      </c>
      <c r="Q77" s="26"/>
      <c r="R77" s="26"/>
      <c r="S77" s="26"/>
      <c r="T77" s="26"/>
      <c r="U77" s="26"/>
      <c r="V77" s="26"/>
      <c r="W77" s="66"/>
      <c r="X77" s="67">
        <v>76</v>
      </c>
      <c r="Y77" s="64" t="s">
        <v>27</v>
      </c>
      <c r="Z77" s="66"/>
      <c r="AA77" s="66"/>
      <c r="AB77" s="66"/>
      <c r="AC77" s="66"/>
      <c r="AD77" s="66"/>
      <c r="AE77" s="66"/>
      <c r="AG77" s="49" t="s">
        <v>188</v>
      </c>
      <c r="AH77" s="47" t="s">
        <v>3660</v>
      </c>
      <c r="BZ77" s="11"/>
      <c r="CA77" s="130"/>
      <c r="CW77" s="167"/>
      <c r="CX77" s="168">
        <v>76</v>
      </c>
      <c r="CY77" s="165" t="s">
        <v>26</v>
      </c>
      <c r="CZ77" s="167"/>
      <c r="DA77" s="167"/>
      <c r="DB77" s="167"/>
      <c r="DC77" s="167"/>
      <c r="DD77" s="167"/>
      <c r="DE77" s="167"/>
      <c r="DF77" s="167"/>
      <c r="DG77" s="34"/>
      <c r="EM77" s="199">
        <v>83</v>
      </c>
      <c r="EN77" s="16" t="s">
        <v>26</v>
      </c>
      <c r="EO77" s="18"/>
      <c r="EP77" s="18"/>
      <c r="EQ77" s="18"/>
      <c r="ER77" s="18"/>
      <c r="ES77" s="18"/>
      <c r="ET77" s="18"/>
      <c r="EU77" s="18"/>
      <c r="EV77" s="207"/>
      <c r="FB77" s="66"/>
      <c r="FC77" s="67">
        <v>76</v>
      </c>
      <c r="FD77" s="64" t="s">
        <v>27</v>
      </c>
      <c r="FE77" s="66"/>
      <c r="FF77" s="66"/>
      <c r="FG77" s="66"/>
      <c r="FH77" s="66"/>
      <c r="FI77" s="66"/>
      <c r="FJ77" s="66"/>
      <c r="FM77" s="219">
        <v>76</v>
      </c>
      <c r="FN77" s="24" t="s">
        <v>27</v>
      </c>
      <c r="FO77" s="26"/>
      <c r="FP77" s="26"/>
      <c r="FQ77" s="26"/>
      <c r="FR77" s="26"/>
      <c r="FS77" s="26"/>
      <c r="FT77" s="26"/>
    </row>
    <row r="78" spans="4:176" ht="12.75">
      <c r="D78" s="96">
        <v>77</v>
      </c>
      <c r="E78" s="16" t="s">
        <v>26</v>
      </c>
      <c r="F78" s="18"/>
      <c r="G78" s="18"/>
      <c r="H78" s="18"/>
      <c r="I78" s="18"/>
      <c r="J78" s="18"/>
      <c r="K78" s="18"/>
      <c r="L78" s="18"/>
      <c r="O78" s="94">
        <v>77</v>
      </c>
      <c r="P78" s="24" t="s">
        <v>27</v>
      </c>
      <c r="Q78" s="26"/>
      <c r="R78" s="26"/>
      <c r="S78" s="26"/>
      <c r="T78" s="26"/>
      <c r="U78" s="26"/>
      <c r="V78" s="26"/>
      <c r="W78" s="66"/>
      <c r="X78" s="67">
        <v>77</v>
      </c>
      <c r="Y78" s="64" t="s">
        <v>27</v>
      </c>
      <c r="Z78" s="66"/>
      <c r="AA78" s="66"/>
      <c r="AB78" s="66"/>
      <c r="AC78" s="66"/>
      <c r="AD78" s="66"/>
      <c r="AE78" s="66"/>
      <c r="AG78" s="49" t="s">
        <v>189</v>
      </c>
      <c r="AH78" s="47" t="s">
        <v>3660</v>
      </c>
      <c r="BZ78" s="11"/>
      <c r="CA78" s="130"/>
      <c r="CW78" s="167"/>
      <c r="CX78" s="168">
        <v>77</v>
      </c>
      <c r="CY78" s="165" t="s">
        <v>26</v>
      </c>
      <c r="CZ78" s="167"/>
      <c r="DA78" s="167"/>
      <c r="DB78" s="167"/>
      <c r="DC78" s="167"/>
      <c r="DD78" s="167"/>
      <c r="DE78" s="167"/>
      <c r="DF78" s="167"/>
      <c r="DG78" s="34"/>
      <c r="EM78" s="199">
        <v>84</v>
      </c>
      <c r="EN78" s="16" t="s">
        <v>26</v>
      </c>
      <c r="EO78" s="18"/>
      <c r="EP78" s="18"/>
      <c r="EQ78" s="18"/>
      <c r="ER78" s="18"/>
      <c r="ES78" s="18"/>
      <c r="ET78" s="18"/>
      <c r="EU78" s="18"/>
      <c r="EV78" s="207"/>
      <c r="FB78" s="66"/>
      <c r="FC78" s="67">
        <v>77</v>
      </c>
      <c r="FD78" s="64" t="s">
        <v>27</v>
      </c>
      <c r="FE78" s="66"/>
      <c r="FF78" s="66"/>
      <c r="FG78" s="66"/>
      <c r="FH78" s="66"/>
      <c r="FI78" s="66"/>
      <c r="FJ78" s="66"/>
      <c r="FM78" s="219">
        <v>77</v>
      </c>
      <c r="FN78" s="24" t="s">
        <v>27</v>
      </c>
      <c r="FO78" s="26"/>
      <c r="FP78" s="26"/>
      <c r="FQ78" s="26"/>
      <c r="FR78" s="26"/>
      <c r="FS78" s="26"/>
      <c r="FT78" s="26"/>
    </row>
    <row r="79" spans="4:176" ht="12.75">
      <c r="D79" s="96">
        <v>78</v>
      </c>
      <c r="E79" s="16" t="s">
        <v>26</v>
      </c>
      <c r="F79" s="18"/>
      <c r="G79" s="18"/>
      <c r="H79" s="18"/>
      <c r="I79" s="18"/>
      <c r="J79" s="18"/>
      <c r="K79" s="18"/>
      <c r="L79" s="18"/>
      <c r="O79" s="94">
        <v>78</v>
      </c>
      <c r="P79" s="24" t="s">
        <v>27</v>
      </c>
      <c r="Q79" s="26"/>
      <c r="R79" s="26"/>
      <c r="S79" s="26"/>
      <c r="T79" s="26"/>
      <c r="U79" s="26"/>
      <c r="V79" s="26"/>
      <c r="W79" s="66"/>
      <c r="X79" s="67">
        <v>78</v>
      </c>
      <c r="Y79" s="64" t="s">
        <v>27</v>
      </c>
      <c r="Z79" s="66"/>
      <c r="AA79" s="66"/>
      <c r="AB79" s="66"/>
      <c r="AC79" s="66"/>
      <c r="AD79" s="66"/>
      <c r="AE79" s="66"/>
      <c r="AG79" s="49" t="s">
        <v>190</v>
      </c>
      <c r="AH79" s="47" t="s">
        <v>3660</v>
      </c>
      <c r="BZ79" s="11"/>
      <c r="CA79" s="130"/>
      <c r="CW79" s="167"/>
      <c r="CX79" s="168">
        <v>78</v>
      </c>
      <c r="CY79" s="165" t="s">
        <v>26</v>
      </c>
      <c r="CZ79" s="167"/>
      <c r="DA79" s="167"/>
      <c r="DB79" s="167"/>
      <c r="DC79" s="167"/>
      <c r="DD79" s="167"/>
      <c r="DE79" s="167"/>
      <c r="DF79" s="167"/>
      <c r="DG79" s="34"/>
      <c r="EM79" s="199">
        <v>85</v>
      </c>
      <c r="EN79" s="16" t="s">
        <v>26</v>
      </c>
      <c r="EO79" s="18"/>
      <c r="EP79" s="18"/>
      <c r="EQ79" s="18"/>
      <c r="ER79" s="18"/>
      <c r="ES79" s="18"/>
      <c r="ET79" s="18"/>
      <c r="EU79" s="18"/>
      <c r="EV79" s="207"/>
      <c r="FB79" s="66"/>
      <c r="FC79" s="67">
        <v>78</v>
      </c>
      <c r="FD79" s="64" t="s">
        <v>27</v>
      </c>
      <c r="FE79" s="66"/>
      <c r="FF79" s="66"/>
      <c r="FG79" s="66"/>
      <c r="FH79" s="66"/>
      <c r="FI79" s="66"/>
      <c r="FJ79" s="66"/>
      <c r="FM79" s="219">
        <v>78</v>
      </c>
      <c r="FN79" s="24" t="s">
        <v>27</v>
      </c>
      <c r="FO79" s="26"/>
      <c r="FP79" s="26"/>
      <c r="FQ79" s="26"/>
      <c r="FR79" s="26"/>
      <c r="FS79" s="26"/>
      <c r="FT79" s="26"/>
    </row>
    <row r="80" spans="4:176" ht="12.75">
      <c r="D80" s="96">
        <v>79</v>
      </c>
      <c r="E80" s="16" t="s">
        <v>26</v>
      </c>
      <c r="F80" s="18"/>
      <c r="G80" s="18"/>
      <c r="H80" s="18"/>
      <c r="I80" s="18"/>
      <c r="J80" s="18"/>
      <c r="K80" s="18"/>
      <c r="L80" s="18"/>
      <c r="O80" s="94">
        <v>79</v>
      </c>
      <c r="P80" s="24" t="s">
        <v>27</v>
      </c>
      <c r="Q80" s="26"/>
      <c r="R80" s="26"/>
      <c r="S80" s="26"/>
      <c r="T80" s="26"/>
      <c r="U80" s="26"/>
      <c r="V80" s="26"/>
      <c r="W80" s="66"/>
      <c r="X80" s="67">
        <v>79</v>
      </c>
      <c r="Y80" s="64" t="s">
        <v>27</v>
      </c>
      <c r="Z80" s="66"/>
      <c r="AA80" s="66"/>
      <c r="AB80" s="66"/>
      <c r="AC80" s="66"/>
      <c r="AD80" s="66"/>
      <c r="AE80" s="66"/>
      <c r="AG80" s="49" t="s">
        <v>191</v>
      </c>
      <c r="AH80" s="47" t="s">
        <v>3660</v>
      </c>
      <c r="BZ80" s="11"/>
      <c r="CA80" s="130"/>
      <c r="CW80" s="167"/>
      <c r="CX80" s="168">
        <v>79</v>
      </c>
      <c r="CY80" s="165" t="s">
        <v>26</v>
      </c>
      <c r="CZ80" s="167"/>
      <c r="DA80" s="167"/>
      <c r="DB80" s="167"/>
      <c r="DC80" s="167"/>
      <c r="DD80" s="167"/>
      <c r="DE80" s="167"/>
      <c r="DF80" s="167"/>
      <c r="DG80" s="34"/>
      <c r="EM80" s="199">
        <v>86</v>
      </c>
      <c r="EN80" s="16" t="s">
        <v>26</v>
      </c>
      <c r="EO80" s="18"/>
      <c r="EP80" s="18"/>
      <c r="EQ80" s="18"/>
      <c r="ER80" s="18"/>
      <c r="ES80" s="18"/>
      <c r="ET80" s="18"/>
      <c r="EU80" s="18"/>
      <c r="EV80" s="207"/>
      <c r="FB80" s="66"/>
      <c r="FC80" s="67">
        <v>79</v>
      </c>
      <c r="FD80" s="64" t="s">
        <v>27</v>
      </c>
      <c r="FE80" s="66"/>
      <c r="FF80" s="66"/>
      <c r="FG80" s="66"/>
      <c r="FH80" s="66"/>
      <c r="FI80" s="66"/>
      <c r="FJ80" s="66"/>
      <c r="FM80" s="219">
        <v>79</v>
      </c>
      <c r="FN80" s="24" t="s">
        <v>27</v>
      </c>
      <c r="FO80" s="26"/>
      <c r="FP80" s="26"/>
      <c r="FQ80" s="26"/>
      <c r="FR80" s="26"/>
      <c r="FS80" s="26"/>
      <c r="FT80" s="26"/>
    </row>
    <row r="81" spans="4:176" ht="12.75">
      <c r="D81" s="96">
        <v>80</v>
      </c>
      <c r="E81" s="16" t="s">
        <v>26</v>
      </c>
      <c r="F81" s="18"/>
      <c r="G81" s="18"/>
      <c r="H81" s="18"/>
      <c r="I81" s="18"/>
      <c r="J81" s="18"/>
      <c r="K81" s="18"/>
      <c r="L81" s="18"/>
      <c r="O81" s="94">
        <v>80</v>
      </c>
      <c r="P81" s="24" t="s">
        <v>27</v>
      </c>
      <c r="Q81" s="26"/>
      <c r="R81" s="26"/>
      <c r="S81" s="26"/>
      <c r="T81" s="26"/>
      <c r="U81" s="26"/>
      <c r="V81" s="26"/>
      <c r="W81" s="66"/>
      <c r="X81" s="67">
        <v>80</v>
      </c>
      <c r="Y81" s="64" t="s">
        <v>27</v>
      </c>
      <c r="Z81" s="66"/>
      <c r="AA81" s="66"/>
      <c r="AB81" s="66"/>
      <c r="AC81" s="66"/>
      <c r="AD81" s="66"/>
      <c r="AE81" s="66"/>
      <c r="AG81" s="49" t="s">
        <v>192</v>
      </c>
      <c r="AH81" s="47" t="s">
        <v>3660</v>
      </c>
      <c r="BZ81" s="11"/>
      <c r="CA81" s="130"/>
      <c r="CW81" s="167"/>
      <c r="CX81" s="168">
        <v>80</v>
      </c>
      <c r="CY81" s="165" t="s">
        <v>26</v>
      </c>
      <c r="CZ81" s="167"/>
      <c r="DA81" s="167"/>
      <c r="DB81" s="167"/>
      <c r="DC81" s="167"/>
      <c r="DD81" s="167"/>
      <c r="DE81" s="167"/>
      <c r="DF81" s="167"/>
      <c r="DG81" s="34"/>
      <c r="EM81" s="199">
        <v>87</v>
      </c>
      <c r="EN81" s="16" t="s">
        <v>26</v>
      </c>
      <c r="EO81" s="18"/>
      <c r="EP81" s="18"/>
      <c r="EQ81" s="18"/>
      <c r="ER81" s="18"/>
      <c r="ES81" s="18"/>
      <c r="ET81" s="18"/>
      <c r="EU81" s="18"/>
      <c r="EV81" s="207"/>
      <c r="FB81" s="66"/>
      <c r="FC81" s="67">
        <v>80</v>
      </c>
      <c r="FD81" s="64" t="s">
        <v>27</v>
      </c>
      <c r="FE81" s="66"/>
      <c r="FF81" s="66"/>
      <c r="FG81" s="66"/>
      <c r="FH81" s="66"/>
      <c r="FI81" s="66"/>
      <c r="FJ81" s="66"/>
      <c r="FM81" s="219">
        <v>80</v>
      </c>
      <c r="FN81" s="24" t="s">
        <v>27</v>
      </c>
      <c r="FO81" s="26"/>
      <c r="FP81" s="26"/>
      <c r="FQ81" s="26"/>
      <c r="FR81" s="26"/>
      <c r="FS81" s="26"/>
      <c r="FT81" s="26"/>
    </row>
    <row r="82" spans="4:176" ht="12.75">
      <c r="D82" s="96">
        <v>81</v>
      </c>
      <c r="E82" s="16" t="s">
        <v>26</v>
      </c>
      <c r="F82" s="18"/>
      <c r="G82" s="18"/>
      <c r="H82" s="18"/>
      <c r="I82" s="18"/>
      <c r="J82" s="18"/>
      <c r="K82" s="18"/>
      <c r="L82" s="18"/>
      <c r="O82" s="94">
        <v>81</v>
      </c>
      <c r="P82" s="24" t="s">
        <v>27</v>
      </c>
      <c r="Q82" s="26"/>
      <c r="R82" s="26"/>
      <c r="S82" s="26"/>
      <c r="T82" s="26"/>
      <c r="U82" s="26"/>
      <c r="V82" s="26"/>
      <c r="W82" s="66"/>
      <c r="X82" s="67">
        <v>81</v>
      </c>
      <c r="Y82" s="64" t="s">
        <v>27</v>
      </c>
      <c r="Z82" s="66"/>
      <c r="AA82" s="66"/>
      <c r="AB82" s="66"/>
      <c r="AC82" s="66"/>
      <c r="AD82" s="66"/>
      <c r="AE82" s="66"/>
      <c r="AG82" s="49" t="s">
        <v>193</v>
      </c>
      <c r="AH82" s="47" t="s">
        <v>3660</v>
      </c>
      <c r="BZ82" s="11"/>
      <c r="CA82" s="130"/>
      <c r="CW82" s="167"/>
      <c r="CX82" s="168">
        <v>81</v>
      </c>
      <c r="CY82" s="165" t="s">
        <v>26</v>
      </c>
      <c r="CZ82" s="167"/>
      <c r="DA82" s="167"/>
      <c r="DB82" s="167"/>
      <c r="DC82" s="167"/>
      <c r="DD82" s="167"/>
      <c r="DE82" s="167"/>
      <c r="DF82" s="167"/>
      <c r="DG82" s="34"/>
      <c r="EM82" s="199">
        <v>88</v>
      </c>
      <c r="EN82" s="16" t="s">
        <v>26</v>
      </c>
      <c r="EO82" s="18"/>
      <c r="EP82" s="18"/>
      <c r="EQ82" s="18"/>
      <c r="ER82" s="18"/>
      <c r="ES82" s="18"/>
      <c r="ET82" s="18"/>
      <c r="EU82" s="18"/>
      <c r="EV82" s="207"/>
      <c r="FB82" s="66"/>
      <c r="FC82" s="67">
        <v>81</v>
      </c>
      <c r="FD82" s="64" t="s">
        <v>27</v>
      </c>
      <c r="FE82" s="66"/>
      <c r="FF82" s="66"/>
      <c r="FG82" s="66"/>
      <c r="FH82" s="66"/>
      <c r="FI82" s="66"/>
      <c r="FJ82" s="66"/>
      <c r="FM82" s="219">
        <v>81</v>
      </c>
      <c r="FN82" s="24" t="s">
        <v>27</v>
      </c>
      <c r="FO82" s="26"/>
      <c r="FP82" s="26"/>
      <c r="FQ82" s="26"/>
      <c r="FR82" s="26"/>
      <c r="FS82" s="26"/>
      <c r="FT82" s="26"/>
    </row>
    <row r="83" spans="4:176" ht="12.75">
      <c r="D83" s="96">
        <v>82</v>
      </c>
      <c r="E83" s="16" t="s">
        <v>26</v>
      </c>
      <c r="F83" s="18"/>
      <c r="G83" s="18"/>
      <c r="H83" s="18"/>
      <c r="I83" s="18"/>
      <c r="J83" s="18"/>
      <c r="K83" s="18"/>
      <c r="L83" s="18"/>
      <c r="O83" s="94">
        <v>82</v>
      </c>
      <c r="P83" s="24" t="s">
        <v>27</v>
      </c>
      <c r="Q83" s="26"/>
      <c r="R83" s="26"/>
      <c r="S83" s="26"/>
      <c r="T83" s="26"/>
      <c r="U83" s="26"/>
      <c r="V83" s="26"/>
      <c r="W83" s="66"/>
      <c r="X83" s="67">
        <v>82</v>
      </c>
      <c r="Y83" s="64" t="s">
        <v>27</v>
      </c>
      <c r="Z83" s="66"/>
      <c r="AA83" s="66"/>
      <c r="AB83" s="66"/>
      <c r="AC83" s="66"/>
      <c r="AD83" s="66"/>
      <c r="AE83" s="66"/>
      <c r="AG83" s="49" t="s">
        <v>194</v>
      </c>
      <c r="AH83" s="47" t="s">
        <v>3660</v>
      </c>
      <c r="BZ83" s="11"/>
      <c r="CA83" s="130"/>
      <c r="CW83" s="167"/>
      <c r="CX83" s="168">
        <v>82</v>
      </c>
      <c r="CY83" s="165" t="s">
        <v>26</v>
      </c>
      <c r="CZ83" s="167"/>
      <c r="DA83" s="167"/>
      <c r="DB83" s="167"/>
      <c r="DC83" s="167"/>
      <c r="DD83" s="167"/>
      <c r="DE83" s="167"/>
      <c r="DF83" s="167"/>
      <c r="DG83" s="34"/>
      <c r="EM83" s="199">
        <v>89</v>
      </c>
      <c r="EN83" s="16" t="s">
        <v>26</v>
      </c>
      <c r="EO83" s="18"/>
      <c r="EP83" s="18"/>
      <c r="EQ83" s="18"/>
      <c r="ER83" s="18"/>
      <c r="ES83" s="18"/>
      <c r="ET83" s="18"/>
      <c r="EU83" s="18"/>
      <c r="EV83" s="207"/>
      <c r="FB83" s="66"/>
      <c r="FC83" s="67">
        <v>82</v>
      </c>
      <c r="FD83" s="64" t="s">
        <v>27</v>
      </c>
      <c r="FE83" s="66"/>
      <c r="FF83" s="66"/>
      <c r="FG83" s="66"/>
      <c r="FH83" s="66"/>
      <c r="FI83" s="66"/>
      <c r="FJ83" s="66"/>
      <c r="FM83" s="219">
        <v>82</v>
      </c>
      <c r="FN83" s="24" t="s">
        <v>27</v>
      </c>
      <c r="FO83" s="26"/>
      <c r="FP83" s="26"/>
      <c r="FQ83" s="26"/>
      <c r="FR83" s="26"/>
      <c r="FS83" s="26"/>
      <c r="FT83" s="26"/>
    </row>
    <row r="84" spans="4:176" ht="12.75">
      <c r="D84" s="96">
        <v>83</v>
      </c>
      <c r="E84" s="16" t="s">
        <v>26</v>
      </c>
      <c r="F84" s="18"/>
      <c r="G84" s="18"/>
      <c r="H84" s="18"/>
      <c r="I84" s="18"/>
      <c r="J84" s="18"/>
      <c r="K84" s="18"/>
      <c r="L84" s="18"/>
      <c r="O84" s="94">
        <v>83</v>
      </c>
      <c r="P84" s="24" t="s">
        <v>27</v>
      </c>
      <c r="Q84" s="26"/>
      <c r="R84" s="26"/>
      <c r="S84" s="26"/>
      <c r="T84" s="26"/>
      <c r="U84" s="26"/>
      <c r="V84" s="26"/>
      <c r="W84" s="66"/>
      <c r="X84" s="67">
        <v>83</v>
      </c>
      <c r="Y84" s="64" t="s">
        <v>27</v>
      </c>
      <c r="Z84" s="66"/>
      <c r="AA84" s="66"/>
      <c r="AB84" s="66"/>
      <c r="AC84" s="66"/>
      <c r="AD84" s="66"/>
      <c r="AE84" s="66"/>
      <c r="AG84" s="49" t="s">
        <v>195</v>
      </c>
      <c r="AH84" s="47" t="s">
        <v>3660</v>
      </c>
      <c r="BZ84" s="11"/>
      <c r="CA84" s="130"/>
      <c r="CW84" s="167"/>
      <c r="CX84" s="168">
        <v>83</v>
      </c>
      <c r="CY84" s="165" t="s">
        <v>26</v>
      </c>
      <c r="CZ84" s="167"/>
      <c r="DA84" s="167"/>
      <c r="DB84" s="167"/>
      <c r="DC84" s="167"/>
      <c r="DD84" s="167"/>
      <c r="DE84" s="167"/>
      <c r="DF84" s="167"/>
      <c r="DG84" s="34"/>
      <c r="EM84" s="199">
        <v>90</v>
      </c>
      <c r="EN84" s="16" t="s">
        <v>26</v>
      </c>
      <c r="EO84" s="18"/>
      <c r="EP84" s="18"/>
      <c r="EQ84" s="18"/>
      <c r="ER84" s="18"/>
      <c r="ES84" s="18"/>
      <c r="ET84" s="18"/>
      <c r="EU84" s="18"/>
      <c r="EV84" s="207"/>
      <c r="FB84" s="66"/>
      <c r="FC84" s="67">
        <v>83</v>
      </c>
      <c r="FD84" s="64" t="s">
        <v>27</v>
      </c>
      <c r="FE84" s="66"/>
      <c r="FF84" s="66"/>
      <c r="FG84" s="66"/>
      <c r="FH84" s="66"/>
      <c r="FI84" s="66"/>
      <c r="FJ84" s="66"/>
      <c r="FM84" s="219">
        <v>83</v>
      </c>
      <c r="FN84" s="24" t="s">
        <v>27</v>
      </c>
      <c r="FO84" s="26"/>
      <c r="FP84" s="26"/>
      <c r="FQ84" s="26"/>
      <c r="FR84" s="26"/>
      <c r="FS84" s="26"/>
      <c r="FT84" s="26"/>
    </row>
    <row r="85" spans="4:176" ht="12.75">
      <c r="D85" s="96">
        <v>84</v>
      </c>
      <c r="E85" s="16" t="s">
        <v>26</v>
      </c>
      <c r="F85" s="18"/>
      <c r="G85" s="18"/>
      <c r="H85" s="18"/>
      <c r="I85" s="18"/>
      <c r="J85" s="18"/>
      <c r="K85" s="18"/>
      <c r="L85" s="18"/>
      <c r="O85" s="94">
        <v>84</v>
      </c>
      <c r="P85" s="24" t="s">
        <v>27</v>
      </c>
      <c r="Q85" s="26"/>
      <c r="R85" s="26"/>
      <c r="S85" s="26"/>
      <c r="T85" s="26"/>
      <c r="U85" s="26"/>
      <c r="V85" s="26"/>
      <c r="W85" s="66"/>
      <c r="X85" s="67">
        <v>84</v>
      </c>
      <c r="Y85" s="64" t="s">
        <v>27</v>
      </c>
      <c r="Z85" s="66"/>
      <c r="AA85" s="66"/>
      <c r="AB85" s="66"/>
      <c r="AC85" s="66"/>
      <c r="AD85" s="66"/>
      <c r="AE85" s="66"/>
      <c r="AG85" s="49" t="s">
        <v>196</v>
      </c>
      <c r="AH85" s="47" t="s">
        <v>3660</v>
      </c>
      <c r="BZ85" s="11"/>
      <c r="CA85" s="130"/>
      <c r="CW85" s="167"/>
      <c r="CX85" s="168">
        <v>84</v>
      </c>
      <c r="CY85" s="165" t="s">
        <v>26</v>
      </c>
      <c r="CZ85" s="167"/>
      <c r="DA85" s="167"/>
      <c r="DB85" s="167"/>
      <c r="DC85" s="167"/>
      <c r="DD85" s="167"/>
      <c r="DE85" s="167"/>
      <c r="DF85" s="167"/>
      <c r="DG85" s="34"/>
      <c r="EM85" s="199">
        <v>91</v>
      </c>
      <c r="EN85" s="16" t="s">
        <v>26</v>
      </c>
      <c r="EO85" s="18"/>
      <c r="EP85" s="18"/>
      <c r="EQ85" s="18"/>
      <c r="ER85" s="18"/>
      <c r="ES85" s="18"/>
      <c r="ET85" s="18"/>
      <c r="EU85" s="18"/>
      <c r="EV85" s="207"/>
      <c r="FB85" s="66"/>
      <c r="FC85" s="67">
        <v>84</v>
      </c>
      <c r="FD85" s="64" t="s">
        <v>27</v>
      </c>
      <c r="FE85" s="66"/>
      <c r="FF85" s="66"/>
      <c r="FG85" s="66"/>
      <c r="FH85" s="66"/>
      <c r="FI85" s="66"/>
      <c r="FJ85" s="66"/>
      <c r="FM85" s="219">
        <v>84</v>
      </c>
      <c r="FN85" s="24" t="s">
        <v>27</v>
      </c>
      <c r="FO85" s="26"/>
      <c r="FP85" s="26"/>
      <c r="FQ85" s="26"/>
      <c r="FR85" s="26"/>
      <c r="FS85" s="26"/>
      <c r="FT85" s="26"/>
    </row>
    <row r="86" spans="4:176" ht="12.75">
      <c r="D86" s="96">
        <v>85</v>
      </c>
      <c r="E86" s="16" t="s">
        <v>26</v>
      </c>
      <c r="F86" s="18"/>
      <c r="G86" s="18"/>
      <c r="H86" s="18"/>
      <c r="I86" s="18"/>
      <c r="J86" s="18"/>
      <c r="K86" s="18"/>
      <c r="L86" s="18"/>
      <c r="O86" s="94">
        <v>85</v>
      </c>
      <c r="P86" s="24" t="s">
        <v>27</v>
      </c>
      <c r="Q86" s="26"/>
      <c r="R86" s="26"/>
      <c r="S86" s="26"/>
      <c r="T86" s="26"/>
      <c r="U86" s="26"/>
      <c r="V86" s="26"/>
      <c r="W86" s="66"/>
      <c r="X86" s="67">
        <v>85</v>
      </c>
      <c r="Y86" s="64" t="s">
        <v>27</v>
      </c>
      <c r="Z86" s="66"/>
      <c r="AA86" s="66"/>
      <c r="AB86" s="66"/>
      <c r="AC86" s="66"/>
      <c r="AD86" s="66"/>
      <c r="AE86" s="66"/>
      <c r="AG86" s="49" t="s">
        <v>197</v>
      </c>
      <c r="AH86" s="47" t="s">
        <v>3660</v>
      </c>
      <c r="BZ86" s="11"/>
      <c r="CA86" s="130"/>
      <c r="CW86" s="167"/>
      <c r="CX86" s="168">
        <v>85</v>
      </c>
      <c r="CY86" s="165" t="s">
        <v>26</v>
      </c>
      <c r="CZ86" s="167"/>
      <c r="DA86" s="167"/>
      <c r="DB86" s="167"/>
      <c r="DC86" s="167"/>
      <c r="DD86" s="167"/>
      <c r="DE86" s="167"/>
      <c r="DF86" s="167"/>
      <c r="DG86" s="34"/>
      <c r="EM86" s="199">
        <v>92</v>
      </c>
      <c r="EN86" s="16" t="s">
        <v>26</v>
      </c>
      <c r="EO86" s="18"/>
      <c r="EP86" s="18"/>
      <c r="EQ86" s="18"/>
      <c r="ER86" s="18"/>
      <c r="ES86" s="18"/>
      <c r="ET86" s="18"/>
      <c r="EU86" s="18"/>
      <c r="EV86" s="207"/>
      <c r="FB86" s="66"/>
      <c r="FC86" s="67">
        <v>85</v>
      </c>
      <c r="FD86" s="64" t="s">
        <v>27</v>
      </c>
      <c r="FE86" s="66"/>
      <c r="FF86" s="66"/>
      <c r="FG86" s="66"/>
      <c r="FH86" s="66"/>
      <c r="FI86" s="66"/>
      <c r="FJ86" s="66"/>
      <c r="FM86" s="219">
        <v>85</v>
      </c>
      <c r="FN86" s="24" t="s">
        <v>27</v>
      </c>
      <c r="FO86" s="26"/>
      <c r="FP86" s="26"/>
      <c r="FQ86" s="26"/>
      <c r="FR86" s="26"/>
      <c r="FS86" s="26"/>
      <c r="FT86" s="26"/>
    </row>
    <row r="87" spans="4:176" ht="12.75">
      <c r="D87" s="96">
        <v>86</v>
      </c>
      <c r="E87" s="16" t="s">
        <v>26</v>
      </c>
      <c r="F87" s="18"/>
      <c r="G87" s="18"/>
      <c r="H87" s="18"/>
      <c r="I87" s="18"/>
      <c r="J87" s="18"/>
      <c r="K87" s="18"/>
      <c r="L87" s="18"/>
      <c r="O87" s="94">
        <v>86</v>
      </c>
      <c r="P87" s="24" t="s">
        <v>27</v>
      </c>
      <c r="Q87" s="26"/>
      <c r="R87" s="26"/>
      <c r="S87" s="26"/>
      <c r="T87" s="26"/>
      <c r="U87" s="26"/>
      <c r="V87" s="26"/>
      <c r="W87" s="66"/>
      <c r="X87" s="67">
        <v>86</v>
      </c>
      <c r="Y87" s="64" t="s">
        <v>27</v>
      </c>
      <c r="Z87" s="66"/>
      <c r="AA87" s="66"/>
      <c r="AB87" s="66"/>
      <c r="AC87" s="66"/>
      <c r="AD87" s="66"/>
      <c r="AE87" s="66"/>
      <c r="AG87" s="49" t="s">
        <v>198</v>
      </c>
      <c r="AH87" s="47" t="s">
        <v>3660</v>
      </c>
      <c r="BZ87" s="11"/>
      <c r="CA87" s="130"/>
      <c r="CW87" s="167"/>
      <c r="CX87" s="168">
        <v>86</v>
      </c>
      <c r="CY87" s="165" t="s">
        <v>26</v>
      </c>
      <c r="CZ87" s="167"/>
      <c r="DA87" s="167"/>
      <c r="DB87" s="167"/>
      <c r="DC87" s="167"/>
      <c r="DD87" s="167"/>
      <c r="DE87" s="167"/>
      <c r="DF87" s="167"/>
      <c r="DG87" s="34"/>
      <c r="EM87" s="199">
        <v>93</v>
      </c>
      <c r="EN87" s="16" t="s">
        <v>26</v>
      </c>
      <c r="EO87" s="18"/>
      <c r="EP87" s="18"/>
      <c r="EQ87" s="18"/>
      <c r="ER87" s="18"/>
      <c r="ES87" s="18"/>
      <c r="ET87" s="18"/>
      <c r="EU87" s="18"/>
      <c r="EV87" s="207"/>
      <c r="FB87" s="66"/>
      <c r="FC87" s="67">
        <v>86</v>
      </c>
      <c r="FD87" s="64" t="s">
        <v>27</v>
      </c>
      <c r="FE87" s="66"/>
      <c r="FF87" s="66"/>
      <c r="FG87" s="66"/>
      <c r="FH87" s="66"/>
      <c r="FI87" s="66"/>
      <c r="FJ87" s="66"/>
      <c r="FM87" s="219">
        <v>86</v>
      </c>
      <c r="FN87" s="24" t="s">
        <v>27</v>
      </c>
      <c r="FO87" s="26"/>
      <c r="FP87" s="26"/>
      <c r="FQ87" s="26"/>
      <c r="FR87" s="26"/>
      <c r="FS87" s="26"/>
      <c r="FT87" s="26"/>
    </row>
    <row r="88" spans="4:176" ht="12.75">
      <c r="D88" s="96">
        <v>87</v>
      </c>
      <c r="E88" s="16" t="s">
        <v>26</v>
      </c>
      <c r="F88" s="18"/>
      <c r="G88" s="18"/>
      <c r="H88" s="18"/>
      <c r="I88" s="18"/>
      <c r="J88" s="18"/>
      <c r="K88" s="18"/>
      <c r="L88" s="18"/>
      <c r="O88" s="94">
        <v>87</v>
      </c>
      <c r="P88" s="24" t="s">
        <v>27</v>
      </c>
      <c r="Q88" s="26"/>
      <c r="R88" s="26"/>
      <c r="S88" s="26"/>
      <c r="T88" s="26"/>
      <c r="U88" s="26"/>
      <c r="V88" s="26"/>
      <c r="W88" s="66"/>
      <c r="X88" s="67">
        <v>87</v>
      </c>
      <c r="Y88" s="64" t="s">
        <v>27</v>
      </c>
      <c r="Z88" s="66"/>
      <c r="AA88" s="66"/>
      <c r="AB88" s="66"/>
      <c r="AC88" s="66"/>
      <c r="AD88" s="66"/>
      <c r="AE88" s="66"/>
      <c r="AG88" s="49" t="s">
        <v>199</v>
      </c>
      <c r="AH88" s="47" t="s">
        <v>3660</v>
      </c>
      <c r="BZ88" s="11"/>
      <c r="CA88" s="130"/>
      <c r="CW88" s="167"/>
      <c r="CX88" s="168">
        <v>87</v>
      </c>
      <c r="CY88" s="165" t="s">
        <v>26</v>
      </c>
      <c r="CZ88" s="167"/>
      <c r="DA88" s="167"/>
      <c r="DB88" s="167"/>
      <c r="DC88" s="167"/>
      <c r="DD88" s="167"/>
      <c r="DE88" s="167"/>
      <c r="DF88" s="167"/>
      <c r="DG88" s="34"/>
      <c r="EM88" s="199">
        <v>94</v>
      </c>
      <c r="EN88" s="16" t="s">
        <v>26</v>
      </c>
      <c r="EO88" s="18"/>
      <c r="EP88" s="18"/>
      <c r="EQ88" s="18"/>
      <c r="ER88" s="18"/>
      <c r="ES88" s="18"/>
      <c r="ET88" s="18"/>
      <c r="EU88" s="18"/>
      <c r="EV88" s="207"/>
      <c r="FB88" s="66"/>
      <c r="FC88" s="67">
        <v>87</v>
      </c>
      <c r="FD88" s="64" t="s">
        <v>27</v>
      </c>
      <c r="FE88" s="66"/>
      <c r="FF88" s="66"/>
      <c r="FG88" s="66"/>
      <c r="FH88" s="66"/>
      <c r="FI88" s="66"/>
      <c r="FJ88" s="66"/>
      <c r="FM88" s="219">
        <v>87</v>
      </c>
      <c r="FN88" s="24" t="s">
        <v>27</v>
      </c>
      <c r="FO88" s="26"/>
      <c r="FP88" s="26"/>
      <c r="FQ88" s="26"/>
      <c r="FR88" s="26"/>
      <c r="FS88" s="26"/>
      <c r="FT88" s="26"/>
    </row>
    <row r="89" spans="4:176" ht="12.75">
      <c r="D89" s="96">
        <v>88</v>
      </c>
      <c r="E89" s="16" t="s">
        <v>26</v>
      </c>
      <c r="F89" s="18"/>
      <c r="G89" s="18"/>
      <c r="H89" s="18"/>
      <c r="I89" s="18"/>
      <c r="J89" s="18"/>
      <c r="K89" s="18"/>
      <c r="L89" s="18"/>
      <c r="O89" s="94">
        <v>88</v>
      </c>
      <c r="P89" s="24" t="s">
        <v>27</v>
      </c>
      <c r="Q89" s="26"/>
      <c r="R89" s="26"/>
      <c r="S89" s="26"/>
      <c r="T89" s="26"/>
      <c r="U89" s="26"/>
      <c r="V89" s="26"/>
      <c r="W89" s="66"/>
      <c r="X89" s="67">
        <v>88</v>
      </c>
      <c r="Y89" s="64" t="s">
        <v>27</v>
      </c>
      <c r="Z89" s="66"/>
      <c r="AA89" s="66"/>
      <c r="AB89" s="66"/>
      <c r="AC89" s="66"/>
      <c r="AD89" s="66"/>
      <c r="AE89" s="66"/>
      <c r="AG89" s="49" t="s">
        <v>200</v>
      </c>
      <c r="AH89" s="47" t="s">
        <v>3660</v>
      </c>
      <c r="BZ89" s="11"/>
      <c r="CA89" s="130"/>
      <c r="CW89" s="167"/>
      <c r="CX89" s="168">
        <v>88</v>
      </c>
      <c r="CY89" s="165" t="s">
        <v>26</v>
      </c>
      <c r="CZ89" s="167"/>
      <c r="DA89" s="167"/>
      <c r="DB89" s="167"/>
      <c r="DC89" s="167"/>
      <c r="DD89" s="167"/>
      <c r="DE89" s="167"/>
      <c r="DF89" s="167"/>
      <c r="DG89" s="34"/>
      <c r="EM89" s="199">
        <v>95</v>
      </c>
      <c r="EN89" s="16" t="s">
        <v>26</v>
      </c>
      <c r="EO89" s="18"/>
      <c r="EP89" s="18"/>
      <c r="EQ89" s="18"/>
      <c r="ER89" s="18"/>
      <c r="ES89" s="18"/>
      <c r="ET89" s="18"/>
      <c r="EU89" s="18"/>
      <c r="EV89" s="207"/>
      <c r="FB89" s="66"/>
      <c r="FC89" s="67">
        <v>88</v>
      </c>
      <c r="FD89" s="64" t="s">
        <v>27</v>
      </c>
      <c r="FE89" s="66"/>
      <c r="FF89" s="66"/>
      <c r="FG89" s="66"/>
      <c r="FH89" s="66"/>
      <c r="FI89" s="66"/>
      <c r="FJ89" s="66"/>
      <c r="FM89" s="219">
        <v>88</v>
      </c>
      <c r="FN89" s="24" t="s">
        <v>27</v>
      </c>
      <c r="FO89" s="26"/>
      <c r="FP89" s="26"/>
      <c r="FQ89" s="26"/>
      <c r="FR89" s="26"/>
      <c r="FS89" s="26"/>
      <c r="FT89" s="26"/>
    </row>
    <row r="90" spans="4:176" ht="12.75">
      <c r="D90" s="96">
        <v>89</v>
      </c>
      <c r="E90" s="16" t="s">
        <v>26</v>
      </c>
      <c r="F90" s="18"/>
      <c r="G90" s="18"/>
      <c r="H90" s="18"/>
      <c r="I90" s="18"/>
      <c r="J90" s="18"/>
      <c r="K90" s="18"/>
      <c r="L90" s="18"/>
      <c r="O90" s="94">
        <v>89</v>
      </c>
      <c r="P90" s="24" t="s">
        <v>27</v>
      </c>
      <c r="Q90" s="26"/>
      <c r="R90" s="26"/>
      <c r="S90" s="26"/>
      <c r="T90" s="26"/>
      <c r="U90" s="26"/>
      <c r="V90" s="26"/>
      <c r="W90" s="66"/>
      <c r="X90" s="67">
        <v>89</v>
      </c>
      <c r="Y90" s="64" t="s">
        <v>27</v>
      </c>
      <c r="Z90" s="66"/>
      <c r="AA90" s="66"/>
      <c r="AB90" s="66"/>
      <c r="AC90" s="66"/>
      <c r="AD90" s="66"/>
      <c r="AE90" s="66"/>
      <c r="AG90" s="49" t="s">
        <v>201</v>
      </c>
      <c r="AH90" s="47" t="s">
        <v>3660</v>
      </c>
      <c r="BZ90" s="11"/>
      <c r="CA90" s="130"/>
      <c r="CW90" s="167"/>
      <c r="CX90" s="168">
        <v>89</v>
      </c>
      <c r="CY90" s="165" t="s">
        <v>26</v>
      </c>
      <c r="CZ90" s="167"/>
      <c r="DA90" s="167"/>
      <c r="DB90" s="167"/>
      <c r="DC90" s="167"/>
      <c r="DD90" s="167"/>
      <c r="DE90" s="167"/>
      <c r="DF90" s="167"/>
      <c r="DG90" s="34"/>
      <c r="EM90" s="199">
        <v>96</v>
      </c>
      <c r="EN90" s="16" t="s">
        <v>26</v>
      </c>
      <c r="EO90" s="18"/>
      <c r="EP90" s="18"/>
      <c r="EQ90" s="18"/>
      <c r="ER90" s="18"/>
      <c r="ES90" s="18"/>
      <c r="ET90" s="18"/>
      <c r="EU90" s="18"/>
      <c r="EV90" s="207"/>
      <c r="FB90" s="66"/>
      <c r="FC90" s="67">
        <v>89</v>
      </c>
      <c r="FD90" s="64" t="s">
        <v>27</v>
      </c>
      <c r="FE90" s="66"/>
      <c r="FF90" s="66"/>
      <c r="FG90" s="66"/>
      <c r="FH90" s="66"/>
      <c r="FI90" s="66"/>
      <c r="FJ90" s="66"/>
      <c r="FM90" s="219">
        <v>89</v>
      </c>
      <c r="FN90" s="24" t="s">
        <v>27</v>
      </c>
      <c r="FO90" s="26"/>
      <c r="FP90" s="26"/>
      <c r="FQ90" s="26"/>
      <c r="FR90" s="26"/>
      <c r="FS90" s="26"/>
      <c r="FT90" s="26"/>
    </row>
    <row r="91" spans="4:176" ht="12.75">
      <c r="D91" s="96">
        <v>90</v>
      </c>
      <c r="E91" s="16" t="s">
        <v>26</v>
      </c>
      <c r="F91" s="18"/>
      <c r="G91" s="18"/>
      <c r="H91" s="18"/>
      <c r="I91" s="18"/>
      <c r="J91" s="18"/>
      <c r="K91" s="18"/>
      <c r="L91" s="18"/>
      <c r="O91" s="94">
        <v>90</v>
      </c>
      <c r="P91" s="24" t="s">
        <v>27</v>
      </c>
      <c r="Q91" s="26"/>
      <c r="R91" s="26"/>
      <c r="S91" s="26"/>
      <c r="T91" s="26"/>
      <c r="U91" s="26"/>
      <c r="V91" s="26"/>
      <c r="W91" s="66"/>
      <c r="X91" s="67">
        <v>90</v>
      </c>
      <c r="Y91" s="64" t="s">
        <v>27</v>
      </c>
      <c r="Z91" s="66"/>
      <c r="AA91" s="66"/>
      <c r="AB91" s="66"/>
      <c r="AC91" s="66"/>
      <c r="AD91" s="66"/>
      <c r="AE91" s="66"/>
      <c r="AG91" s="49" t="s">
        <v>202</v>
      </c>
      <c r="AH91" s="47" t="s">
        <v>3660</v>
      </c>
      <c r="BZ91" s="11"/>
      <c r="CA91" s="130"/>
      <c r="CW91" s="167"/>
      <c r="CX91" s="168">
        <v>90</v>
      </c>
      <c r="CY91" s="165" t="s">
        <v>26</v>
      </c>
      <c r="CZ91" s="167"/>
      <c r="DA91" s="167"/>
      <c r="DB91" s="167"/>
      <c r="DC91" s="167"/>
      <c r="DD91" s="167"/>
      <c r="DE91" s="167"/>
      <c r="DF91" s="167"/>
      <c r="DG91" s="34"/>
      <c r="EM91" s="199">
        <v>97</v>
      </c>
      <c r="EN91" s="16" t="s">
        <v>26</v>
      </c>
      <c r="EO91" s="18"/>
      <c r="EP91" s="18"/>
      <c r="EQ91" s="18"/>
      <c r="ER91" s="18"/>
      <c r="ES91" s="18"/>
      <c r="ET91" s="18"/>
      <c r="EU91" s="18"/>
      <c r="EV91" s="207"/>
      <c r="FB91" s="66"/>
      <c r="FC91" s="67">
        <v>90</v>
      </c>
      <c r="FD91" s="64" t="s">
        <v>27</v>
      </c>
      <c r="FE91" s="66"/>
      <c r="FF91" s="66"/>
      <c r="FG91" s="66"/>
      <c r="FH91" s="66"/>
      <c r="FI91" s="66"/>
      <c r="FJ91" s="66"/>
      <c r="FM91" s="219">
        <v>90</v>
      </c>
      <c r="FN91" s="24" t="s">
        <v>27</v>
      </c>
      <c r="FO91" s="26"/>
      <c r="FP91" s="26"/>
      <c r="FQ91" s="26"/>
      <c r="FR91" s="26"/>
      <c r="FS91" s="26"/>
      <c r="FT91" s="26"/>
    </row>
    <row r="92" spans="4:176" ht="12.75">
      <c r="D92" s="96">
        <v>91</v>
      </c>
      <c r="E92" s="16" t="s">
        <v>26</v>
      </c>
      <c r="F92" s="18"/>
      <c r="G92" s="18"/>
      <c r="H92" s="18"/>
      <c r="I92" s="18"/>
      <c r="J92" s="18"/>
      <c r="K92" s="18"/>
      <c r="L92" s="18"/>
      <c r="O92" s="94">
        <v>91</v>
      </c>
      <c r="P92" s="24" t="s">
        <v>27</v>
      </c>
      <c r="Q92" s="26"/>
      <c r="R92" s="26"/>
      <c r="S92" s="26"/>
      <c r="T92" s="26"/>
      <c r="U92" s="26"/>
      <c r="V92" s="26"/>
      <c r="W92" s="66"/>
      <c r="X92" s="67">
        <v>91</v>
      </c>
      <c r="Y92" s="64" t="s">
        <v>27</v>
      </c>
      <c r="Z92" s="66"/>
      <c r="AA92" s="66"/>
      <c r="AB92" s="66"/>
      <c r="AC92" s="66"/>
      <c r="AD92" s="66"/>
      <c r="AE92" s="66"/>
      <c r="AG92" s="49" t="s">
        <v>203</v>
      </c>
      <c r="AH92" s="47" t="s">
        <v>3660</v>
      </c>
      <c r="BZ92" s="11"/>
      <c r="CA92" s="130"/>
      <c r="CW92" s="167"/>
      <c r="CX92" s="168">
        <v>91</v>
      </c>
      <c r="CY92" s="165" t="s">
        <v>26</v>
      </c>
      <c r="CZ92" s="167"/>
      <c r="DA92" s="167"/>
      <c r="DB92" s="167"/>
      <c r="DC92" s="167"/>
      <c r="DD92" s="167"/>
      <c r="DE92" s="167"/>
      <c r="DF92" s="167"/>
      <c r="DG92" s="34"/>
      <c r="EM92" s="199">
        <v>98</v>
      </c>
      <c r="EN92" s="16" t="s">
        <v>26</v>
      </c>
      <c r="EO92" s="18"/>
      <c r="EP92" s="18"/>
      <c r="EQ92" s="18"/>
      <c r="ER92" s="18"/>
      <c r="ES92" s="18"/>
      <c r="ET92" s="18"/>
      <c r="EU92" s="18"/>
      <c r="EV92" s="207"/>
      <c r="FB92" s="66"/>
      <c r="FC92" s="67">
        <v>91</v>
      </c>
      <c r="FD92" s="64" t="s">
        <v>27</v>
      </c>
      <c r="FE92" s="66"/>
      <c r="FF92" s="66"/>
      <c r="FG92" s="66"/>
      <c r="FH92" s="66"/>
      <c r="FI92" s="66"/>
      <c r="FJ92" s="66"/>
      <c r="FM92" s="219">
        <v>91</v>
      </c>
      <c r="FN92" s="24" t="s">
        <v>27</v>
      </c>
      <c r="FO92" s="26"/>
      <c r="FP92" s="26"/>
      <c r="FQ92" s="26"/>
      <c r="FR92" s="26"/>
      <c r="FS92" s="26"/>
      <c r="FT92" s="26"/>
    </row>
    <row r="93" spans="4:176" ht="12.75">
      <c r="D93" s="96">
        <v>92</v>
      </c>
      <c r="E93" s="16" t="s">
        <v>26</v>
      </c>
      <c r="F93" s="18"/>
      <c r="G93" s="18"/>
      <c r="H93" s="18"/>
      <c r="I93" s="18"/>
      <c r="J93" s="18"/>
      <c r="K93" s="18"/>
      <c r="L93" s="18"/>
      <c r="O93" s="94">
        <v>92</v>
      </c>
      <c r="P93" s="24" t="s">
        <v>27</v>
      </c>
      <c r="Q93" s="26"/>
      <c r="R93" s="26"/>
      <c r="S93" s="26"/>
      <c r="T93" s="26"/>
      <c r="U93" s="26"/>
      <c r="V93" s="26"/>
      <c r="W93" s="66"/>
      <c r="X93" s="67">
        <v>92</v>
      </c>
      <c r="Y93" s="64" t="s">
        <v>27</v>
      </c>
      <c r="Z93" s="66"/>
      <c r="AA93" s="66"/>
      <c r="AB93" s="66"/>
      <c r="AC93" s="66"/>
      <c r="AD93" s="66"/>
      <c r="AE93" s="66"/>
      <c r="AG93" s="49" t="s">
        <v>204</v>
      </c>
      <c r="AH93" s="47" t="s">
        <v>3595</v>
      </c>
      <c r="BZ93" s="11"/>
      <c r="CA93" s="130"/>
      <c r="CW93" s="167"/>
      <c r="CX93" s="168">
        <v>92</v>
      </c>
      <c r="CY93" s="165" t="s">
        <v>26</v>
      </c>
      <c r="CZ93" s="167"/>
      <c r="DA93" s="167"/>
      <c r="DB93" s="167"/>
      <c r="DC93" s="167"/>
      <c r="DD93" s="167"/>
      <c r="DE93" s="167"/>
      <c r="DF93" s="167"/>
      <c r="DG93" s="34"/>
      <c r="EM93" s="199">
        <v>99</v>
      </c>
      <c r="EN93" s="16" t="s">
        <v>26</v>
      </c>
      <c r="EO93" s="18"/>
      <c r="EP93" s="18"/>
      <c r="EQ93" s="18"/>
      <c r="ER93" s="18"/>
      <c r="ES93" s="18"/>
      <c r="ET93" s="18"/>
      <c r="EU93" s="18"/>
      <c r="EV93" s="207"/>
      <c r="FB93" s="66"/>
      <c r="FC93" s="67">
        <v>92</v>
      </c>
      <c r="FD93" s="64" t="s">
        <v>27</v>
      </c>
      <c r="FE93" s="66"/>
      <c r="FF93" s="66"/>
      <c r="FG93" s="66"/>
      <c r="FH93" s="66"/>
      <c r="FI93" s="66"/>
      <c r="FJ93" s="66"/>
      <c r="FM93" s="219">
        <v>92</v>
      </c>
      <c r="FN93" s="24" t="s">
        <v>27</v>
      </c>
      <c r="FO93" s="26"/>
      <c r="FP93" s="26"/>
      <c r="FQ93" s="26"/>
      <c r="FR93" s="26"/>
      <c r="FS93" s="26"/>
      <c r="FT93" s="26"/>
    </row>
    <row r="94" spans="4:176" ht="12.75">
      <c r="D94" s="96">
        <v>93</v>
      </c>
      <c r="E94" s="16" t="s">
        <v>26</v>
      </c>
      <c r="F94" s="18"/>
      <c r="G94" s="18"/>
      <c r="H94" s="18"/>
      <c r="I94" s="18"/>
      <c r="J94" s="18"/>
      <c r="K94" s="18"/>
      <c r="L94" s="18"/>
      <c r="O94" s="94">
        <v>93</v>
      </c>
      <c r="P94" s="24" t="s">
        <v>27</v>
      </c>
      <c r="Q94" s="26"/>
      <c r="R94" s="26"/>
      <c r="S94" s="26"/>
      <c r="T94" s="26"/>
      <c r="U94" s="26"/>
      <c r="V94" s="26"/>
      <c r="W94" s="66"/>
      <c r="X94" s="67">
        <v>93</v>
      </c>
      <c r="Y94" s="64" t="s">
        <v>27</v>
      </c>
      <c r="Z94" s="66"/>
      <c r="AA94" s="66"/>
      <c r="AB94" s="66"/>
      <c r="AC94" s="66"/>
      <c r="AD94" s="66"/>
      <c r="AE94" s="66"/>
      <c r="AG94" s="49" t="s">
        <v>205</v>
      </c>
      <c r="AH94" s="47" t="s">
        <v>3595</v>
      </c>
      <c r="BZ94" s="11"/>
      <c r="CA94" s="130"/>
      <c r="CW94" s="167"/>
      <c r="CX94" s="168">
        <v>93</v>
      </c>
      <c r="CY94" s="165" t="s">
        <v>26</v>
      </c>
      <c r="CZ94" s="167"/>
      <c r="DA94" s="167"/>
      <c r="DB94" s="167"/>
      <c r="DC94" s="167"/>
      <c r="DD94" s="167"/>
      <c r="DE94" s="167"/>
      <c r="DF94" s="167"/>
      <c r="DG94" s="34"/>
      <c r="EM94" s="199">
        <v>100</v>
      </c>
      <c r="EN94" s="16" t="s">
        <v>26</v>
      </c>
      <c r="EO94" s="18"/>
      <c r="EP94" s="18"/>
      <c r="EQ94" s="18"/>
      <c r="ER94" s="18"/>
      <c r="ES94" s="18"/>
      <c r="ET94" s="18"/>
      <c r="EU94" s="18"/>
      <c r="EV94" s="207"/>
      <c r="FB94" s="66"/>
      <c r="FC94" s="67">
        <v>93</v>
      </c>
      <c r="FD94" s="64" t="s">
        <v>27</v>
      </c>
      <c r="FE94" s="66"/>
      <c r="FF94" s="66"/>
      <c r="FG94" s="66"/>
      <c r="FH94" s="66"/>
      <c r="FI94" s="66"/>
      <c r="FJ94" s="66"/>
      <c r="FM94" s="219">
        <v>93</v>
      </c>
      <c r="FN94" s="24" t="s">
        <v>27</v>
      </c>
      <c r="FO94" s="26"/>
      <c r="FP94" s="26"/>
      <c r="FQ94" s="26"/>
      <c r="FR94" s="26"/>
      <c r="FS94" s="26"/>
      <c r="FT94" s="26"/>
    </row>
    <row r="95" spans="4:176" ht="12.75">
      <c r="D95" s="96">
        <v>94</v>
      </c>
      <c r="E95" s="16" t="s">
        <v>26</v>
      </c>
      <c r="F95" s="18"/>
      <c r="G95" s="18"/>
      <c r="H95" s="18"/>
      <c r="I95" s="18"/>
      <c r="J95" s="18"/>
      <c r="K95" s="18"/>
      <c r="L95" s="18"/>
      <c r="O95" s="94">
        <v>94</v>
      </c>
      <c r="P95" s="24" t="s">
        <v>27</v>
      </c>
      <c r="Q95" s="26"/>
      <c r="R95" s="26"/>
      <c r="S95" s="26"/>
      <c r="T95" s="26"/>
      <c r="U95" s="26"/>
      <c r="V95" s="26"/>
      <c r="W95" s="66"/>
      <c r="X95" s="67">
        <v>94</v>
      </c>
      <c r="Y95" s="64" t="s">
        <v>27</v>
      </c>
      <c r="Z95" s="66"/>
      <c r="AA95" s="66"/>
      <c r="AB95" s="66"/>
      <c r="AC95" s="66"/>
      <c r="AD95" s="66"/>
      <c r="AE95" s="66"/>
      <c r="AG95" s="49" t="s">
        <v>206</v>
      </c>
      <c r="AH95" s="47" t="s">
        <v>3595</v>
      </c>
      <c r="BZ95" s="11"/>
      <c r="CA95" s="130"/>
      <c r="CW95" s="167"/>
      <c r="CX95" s="168">
        <v>94</v>
      </c>
      <c r="CY95" s="165" t="s">
        <v>26</v>
      </c>
      <c r="CZ95" s="167"/>
      <c r="DA95" s="167"/>
      <c r="DB95" s="167"/>
      <c r="DC95" s="167"/>
      <c r="DD95" s="167"/>
      <c r="DE95" s="167"/>
      <c r="DF95" s="167"/>
      <c r="DG95" s="34"/>
      <c r="EO95" s="18"/>
      <c r="EP95" s="18"/>
      <c r="EQ95" s="18"/>
      <c r="ER95" s="18"/>
      <c r="ES95" s="18"/>
      <c r="ET95" s="18"/>
      <c r="EU95" s="18"/>
      <c r="EV95" s="207"/>
      <c r="FB95" s="66"/>
      <c r="FC95" s="67">
        <v>94</v>
      </c>
      <c r="FD95" s="64" t="s">
        <v>27</v>
      </c>
      <c r="FE95" s="66"/>
      <c r="FF95" s="66"/>
      <c r="FG95" s="66"/>
      <c r="FH95" s="66"/>
      <c r="FI95" s="66"/>
      <c r="FJ95" s="66"/>
      <c r="FM95" s="219">
        <v>94</v>
      </c>
      <c r="FN95" s="24" t="s">
        <v>27</v>
      </c>
      <c r="FO95" s="26"/>
      <c r="FP95" s="26"/>
      <c r="FQ95" s="26"/>
      <c r="FR95" s="26"/>
      <c r="FS95" s="26"/>
      <c r="FT95" s="26"/>
    </row>
    <row r="96" spans="4:176" ht="12.75">
      <c r="D96" s="96">
        <v>95</v>
      </c>
      <c r="E96" s="16" t="s">
        <v>26</v>
      </c>
      <c r="F96" s="18"/>
      <c r="G96" s="18"/>
      <c r="H96" s="18"/>
      <c r="I96" s="18"/>
      <c r="J96" s="18"/>
      <c r="K96" s="18"/>
      <c r="L96" s="18"/>
      <c r="O96" s="94">
        <v>95</v>
      </c>
      <c r="P96" s="24" t="s">
        <v>27</v>
      </c>
      <c r="Q96" s="26"/>
      <c r="R96" s="26"/>
      <c r="S96" s="26"/>
      <c r="T96" s="26"/>
      <c r="U96" s="26"/>
      <c r="V96" s="26"/>
      <c r="W96" s="66"/>
      <c r="X96" s="67">
        <v>95</v>
      </c>
      <c r="Y96" s="64" t="s">
        <v>27</v>
      </c>
      <c r="Z96" s="66"/>
      <c r="AA96" s="66"/>
      <c r="AB96" s="66"/>
      <c r="AC96" s="66"/>
      <c r="AD96" s="66"/>
      <c r="AE96" s="66"/>
      <c r="AG96" s="49" t="s">
        <v>207</v>
      </c>
      <c r="AH96" s="47" t="s">
        <v>3595</v>
      </c>
      <c r="BZ96" s="11"/>
      <c r="CA96" s="130"/>
      <c r="CW96" s="167"/>
      <c r="CX96" s="168">
        <v>95</v>
      </c>
      <c r="CY96" s="165" t="s">
        <v>26</v>
      </c>
      <c r="CZ96" s="167"/>
      <c r="DA96" s="167"/>
      <c r="DB96" s="167"/>
      <c r="DC96" s="167"/>
      <c r="DD96" s="167"/>
      <c r="DE96" s="167"/>
      <c r="DF96" s="167"/>
      <c r="DG96" s="34"/>
      <c r="EO96" s="18"/>
      <c r="EP96" s="18"/>
      <c r="EQ96" s="18"/>
      <c r="ER96" s="18"/>
      <c r="ES96" s="18"/>
      <c r="ET96" s="18"/>
      <c r="EU96" s="18"/>
      <c r="EV96" s="207"/>
      <c r="FB96" s="66"/>
      <c r="FC96" s="67">
        <v>95</v>
      </c>
      <c r="FD96" s="64" t="s">
        <v>27</v>
      </c>
      <c r="FE96" s="66"/>
      <c r="FF96" s="66"/>
      <c r="FG96" s="66"/>
      <c r="FH96" s="66"/>
      <c r="FI96" s="66"/>
      <c r="FJ96" s="66"/>
      <c r="FM96" s="219">
        <v>95</v>
      </c>
      <c r="FN96" s="24" t="s">
        <v>27</v>
      </c>
      <c r="FO96" s="26"/>
      <c r="FP96" s="26"/>
      <c r="FQ96" s="26"/>
      <c r="FR96" s="26"/>
      <c r="FS96" s="26"/>
      <c r="FT96" s="26"/>
    </row>
    <row r="97" spans="4:176" ht="12.75">
      <c r="D97" s="96">
        <v>96</v>
      </c>
      <c r="E97" s="16" t="s">
        <v>26</v>
      </c>
      <c r="F97" s="18"/>
      <c r="G97" s="18"/>
      <c r="H97" s="18"/>
      <c r="I97" s="18"/>
      <c r="J97" s="18"/>
      <c r="K97" s="18"/>
      <c r="L97" s="18"/>
      <c r="O97" s="94">
        <v>96</v>
      </c>
      <c r="P97" s="24" t="s">
        <v>27</v>
      </c>
      <c r="Q97" s="26"/>
      <c r="R97" s="26"/>
      <c r="S97" s="26"/>
      <c r="T97" s="26"/>
      <c r="U97" s="26"/>
      <c r="V97" s="26"/>
      <c r="W97" s="66"/>
      <c r="X97" s="67">
        <v>96</v>
      </c>
      <c r="Y97" s="64" t="s">
        <v>27</v>
      </c>
      <c r="Z97" s="66"/>
      <c r="AA97" s="66"/>
      <c r="AB97" s="66"/>
      <c r="AC97" s="66"/>
      <c r="AD97" s="66"/>
      <c r="AE97" s="66"/>
      <c r="AG97" s="49" t="s">
        <v>208</v>
      </c>
      <c r="AH97" s="47" t="s">
        <v>3595</v>
      </c>
      <c r="BZ97" s="11"/>
      <c r="CA97" s="130"/>
      <c r="CW97" s="167"/>
      <c r="CX97" s="168">
        <v>96</v>
      </c>
      <c r="CY97" s="165" t="s">
        <v>26</v>
      </c>
      <c r="CZ97" s="167"/>
      <c r="DA97" s="167"/>
      <c r="DB97" s="167"/>
      <c r="DC97" s="167"/>
      <c r="DD97" s="167"/>
      <c r="DE97" s="167"/>
      <c r="DF97" s="167"/>
      <c r="DG97" s="34"/>
      <c r="EO97" s="18"/>
      <c r="EP97" s="18"/>
      <c r="EQ97" s="18"/>
      <c r="ER97" s="18"/>
      <c r="ES97" s="18"/>
      <c r="ET97" s="18"/>
      <c r="EU97" s="18"/>
      <c r="EV97" s="207"/>
      <c r="FB97" s="66"/>
      <c r="FC97" s="67">
        <v>96</v>
      </c>
      <c r="FD97" s="64" t="s">
        <v>27</v>
      </c>
      <c r="FE97" s="66"/>
      <c r="FF97" s="66"/>
      <c r="FG97" s="66"/>
      <c r="FH97" s="66"/>
      <c r="FI97" s="66"/>
      <c r="FJ97" s="66"/>
      <c r="FM97" s="219">
        <v>96</v>
      </c>
      <c r="FN97" s="24" t="s">
        <v>27</v>
      </c>
      <c r="FO97" s="26"/>
      <c r="FP97" s="26"/>
      <c r="FQ97" s="26"/>
      <c r="FR97" s="26"/>
      <c r="FS97" s="26"/>
      <c r="FT97" s="26"/>
    </row>
    <row r="98" spans="4:176" ht="12.75">
      <c r="D98" s="96">
        <v>97</v>
      </c>
      <c r="E98" s="16" t="s">
        <v>26</v>
      </c>
      <c r="F98" s="18"/>
      <c r="G98" s="18"/>
      <c r="H98" s="18"/>
      <c r="I98" s="18"/>
      <c r="J98" s="18"/>
      <c r="K98" s="18"/>
      <c r="L98" s="18"/>
      <c r="O98" s="94">
        <v>97</v>
      </c>
      <c r="P98" s="24" t="s">
        <v>27</v>
      </c>
      <c r="Q98" s="26"/>
      <c r="R98" s="26"/>
      <c r="S98" s="26"/>
      <c r="T98" s="26"/>
      <c r="U98" s="26"/>
      <c r="V98" s="26"/>
      <c r="W98" s="66"/>
      <c r="X98" s="67">
        <v>97</v>
      </c>
      <c r="Y98" s="64" t="s">
        <v>27</v>
      </c>
      <c r="Z98" s="66"/>
      <c r="AA98" s="66"/>
      <c r="AB98" s="66"/>
      <c r="AC98" s="66"/>
      <c r="AD98" s="66"/>
      <c r="AE98" s="66"/>
      <c r="AG98" s="49" t="s">
        <v>209</v>
      </c>
      <c r="AH98" s="47" t="s">
        <v>3595</v>
      </c>
      <c r="BZ98" s="11"/>
      <c r="CA98" s="130"/>
      <c r="CW98" s="167"/>
      <c r="CX98" s="168">
        <v>97</v>
      </c>
      <c r="CY98" s="165" t="s">
        <v>26</v>
      </c>
      <c r="CZ98" s="167"/>
      <c r="DA98" s="167"/>
      <c r="DB98" s="167"/>
      <c r="DC98" s="167"/>
      <c r="DD98" s="167"/>
      <c r="DE98" s="167"/>
      <c r="DF98" s="167"/>
      <c r="DG98" s="34"/>
      <c r="EO98" s="18"/>
      <c r="EP98" s="18"/>
      <c r="EQ98" s="18"/>
      <c r="ER98" s="18"/>
      <c r="ES98" s="18"/>
      <c r="ET98" s="18"/>
      <c r="EU98" s="18"/>
      <c r="EV98" s="207"/>
      <c r="FB98" s="66"/>
      <c r="FC98" s="67">
        <v>97</v>
      </c>
      <c r="FD98" s="64" t="s">
        <v>27</v>
      </c>
      <c r="FE98" s="66"/>
      <c r="FF98" s="66"/>
      <c r="FG98" s="66"/>
      <c r="FH98" s="66"/>
      <c r="FI98" s="66"/>
      <c r="FJ98" s="66"/>
      <c r="FM98" s="219">
        <v>97</v>
      </c>
      <c r="FN98" s="24" t="s">
        <v>27</v>
      </c>
      <c r="FO98" s="26"/>
      <c r="FP98" s="26"/>
      <c r="FQ98" s="26"/>
      <c r="FR98" s="26"/>
      <c r="FS98" s="26"/>
      <c r="FT98" s="26"/>
    </row>
    <row r="99" spans="4:176" ht="12.75">
      <c r="D99" s="96">
        <v>98</v>
      </c>
      <c r="E99" s="16" t="s">
        <v>26</v>
      </c>
      <c r="F99" s="18"/>
      <c r="G99" s="18"/>
      <c r="H99" s="18"/>
      <c r="I99" s="18"/>
      <c r="J99" s="18"/>
      <c r="K99" s="18"/>
      <c r="L99" s="18"/>
      <c r="O99" s="94">
        <v>98</v>
      </c>
      <c r="P99" s="24" t="s">
        <v>27</v>
      </c>
      <c r="Q99" s="26"/>
      <c r="R99" s="26"/>
      <c r="S99" s="26"/>
      <c r="T99" s="26"/>
      <c r="U99" s="26"/>
      <c r="V99" s="26"/>
      <c r="W99" s="66"/>
      <c r="X99" s="67">
        <v>98</v>
      </c>
      <c r="Y99" s="64" t="s">
        <v>27</v>
      </c>
      <c r="Z99" s="66"/>
      <c r="AA99" s="66"/>
      <c r="AB99" s="66"/>
      <c r="AC99" s="66"/>
      <c r="AD99" s="66"/>
      <c r="AE99" s="66"/>
      <c r="AG99" s="49" t="s">
        <v>210</v>
      </c>
      <c r="AH99" s="47" t="s">
        <v>3595</v>
      </c>
      <c r="BZ99" s="11"/>
      <c r="CA99" s="130"/>
      <c r="CW99" s="167"/>
      <c r="CX99" s="168">
        <v>98</v>
      </c>
      <c r="CY99" s="165" t="s">
        <v>26</v>
      </c>
      <c r="CZ99" s="167"/>
      <c r="DA99" s="167"/>
      <c r="DB99" s="167"/>
      <c r="DC99" s="167"/>
      <c r="DD99" s="167"/>
      <c r="DE99" s="167"/>
      <c r="DF99" s="167"/>
      <c r="DG99" s="34"/>
      <c r="EO99" s="18"/>
      <c r="EP99" s="18"/>
      <c r="EQ99" s="18"/>
      <c r="ER99" s="18"/>
      <c r="ES99" s="18"/>
      <c r="ET99" s="18"/>
      <c r="EU99" s="18"/>
      <c r="EV99" s="207"/>
      <c r="FB99" s="66"/>
      <c r="FC99" s="67">
        <v>98</v>
      </c>
      <c r="FD99" s="64" t="s">
        <v>27</v>
      </c>
      <c r="FE99" s="66"/>
      <c r="FF99" s="66"/>
      <c r="FG99" s="66"/>
      <c r="FH99" s="66"/>
      <c r="FI99" s="66"/>
      <c r="FJ99" s="66"/>
      <c r="FM99" s="219">
        <v>98</v>
      </c>
      <c r="FN99" s="24" t="s">
        <v>27</v>
      </c>
      <c r="FO99" s="26"/>
      <c r="FP99" s="26"/>
      <c r="FQ99" s="26"/>
      <c r="FR99" s="26"/>
      <c r="FS99" s="26"/>
      <c r="FT99" s="26"/>
    </row>
    <row r="100" spans="4:176" ht="12.75">
      <c r="D100" s="96">
        <v>99</v>
      </c>
      <c r="E100" s="16" t="s">
        <v>26</v>
      </c>
      <c r="F100" s="18"/>
      <c r="G100" s="18"/>
      <c r="H100" s="18"/>
      <c r="I100" s="18"/>
      <c r="J100" s="18"/>
      <c r="K100" s="18"/>
      <c r="L100" s="18"/>
      <c r="O100" s="94">
        <v>99</v>
      </c>
      <c r="P100" s="24" t="s">
        <v>27</v>
      </c>
      <c r="Q100" s="26"/>
      <c r="R100" s="26"/>
      <c r="S100" s="26"/>
      <c r="T100" s="26"/>
      <c r="U100" s="26"/>
      <c r="V100" s="26"/>
      <c r="W100" s="66"/>
      <c r="X100" s="67">
        <v>99</v>
      </c>
      <c r="Y100" s="64" t="s">
        <v>27</v>
      </c>
      <c r="Z100" s="66"/>
      <c r="AA100" s="66"/>
      <c r="AB100" s="66"/>
      <c r="AC100" s="66"/>
      <c r="AD100" s="66"/>
      <c r="AE100" s="66"/>
      <c r="AG100" s="49" t="s">
        <v>211</v>
      </c>
      <c r="AH100" s="47" t="s">
        <v>3595</v>
      </c>
      <c r="BZ100" s="11"/>
      <c r="CA100" s="130"/>
      <c r="CW100" s="167"/>
      <c r="CX100" s="168">
        <v>99</v>
      </c>
      <c r="CY100" s="165" t="s">
        <v>26</v>
      </c>
      <c r="CZ100" s="167"/>
      <c r="DA100" s="167"/>
      <c r="DB100" s="167"/>
      <c r="DC100" s="167"/>
      <c r="DD100" s="167"/>
      <c r="DE100" s="167"/>
      <c r="DF100" s="167"/>
      <c r="DG100" s="34"/>
      <c r="EO100" s="18"/>
      <c r="EP100" s="18"/>
      <c r="EQ100" s="18"/>
      <c r="ER100" s="18"/>
      <c r="ES100" s="18"/>
      <c r="ET100" s="18"/>
      <c r="EU100" s="18"/>
      <c r="EV100" s="207"/>
      <c r="FB100" s="66"/>
      <c r="FC100" s="67">
        <v>99</v>
      </c>
      <c r="FD100" s="64" t="s">
        <v>27</v>
      </c>
      <c r="FE100" s="66"/>
      <c r="FF100" s="66"/>
      <c r="FG100" s="66"/>
      <c r="FH100" s="66"/>
      <c r="FI100" s="66"/>
      <c r="FJ100" s="66"/>
      <c r="FM100" s="219">
        <v>99</v>
      </c>
      <c r="FN100" s="24" t="s">
        <v>27</v>
      </c>
      <c r="FO100" s="26"/>
      <c r="FP100" s="26"/>
      <c r="FQ100" s="26"/>
      <c r="FR100" s="26"/>
      <c r="FS100" s="26"/>
      <c r="FT100" s="26"/>
    </row>
    <row r="101" spans="4:176" ht="12.75">
      <c r="D101" s="96">
        <v>100</v>
      </c>
      <c r="E101" s="16" t="s">
        <v>26</v>
      </c>
      <c r="F101" s="18"/>
      <c r="G101" s="18"/>
      <c r="H101" s="18"/>
      <c r="I101" s="18"/>
      <c r="J101" s="18"/>
      <c r="K101" s="18"/>
      <c r="L101" s="18"/>
      <c r="O101" s="94">
        <v>100</v>
      </c>
      <c r="P101" s="24" t="s">
        <v>27</v>
      </c>
      <c r="Q101" s="26"/>
      <c r="R101" s="26"/>
      <c r="S101" s="26"/>
      <c r="T101" s="26"/>
      <c r="U101" s="26"/>
      <c r="V101" s="26"/>
      <c r="W101" s="66"/>
      <c r="X101" s="67">
        <v>100</v>
      </c>
      <c r="Y101" s="64" t="s">
        <v>27</v>
      </c>
      <c r="Z101" s="66"/>
      <c r="AA101" s="66"/>
      <c r="AB101" s="66"/>
      <c r="AC101" s="66"/>
      <c r="AD101" s="66"/>
      <c r="AE101" s="66"/>
      <c r="AG101" s="49" t="s">
        <v>212</v>
      </c>
      <c r="AH101" s="47" t="s">
        <v>3595</v>
      </c>
      <c r="BZ101" s="11"/>
      <c r="CA101" s="130"/>
      <c r="CW101" s="167"/>
      <c r="CX101" s="168">
        <v>100</v>
      </c>
      <c r="CY101" s="165" t="s">
        <v>26</v>
      </c>
      <c r="CZ101" s="167"/>
      <c r="DA101" s="167"/>
      <c r="DB101" s="167"/>
      <c r="DC101" s="167"/>
      <c r="DD101" s="167"/>
      <c r="DE101" s="167"/>
      <c r="DF101" s="167"/>
      <c r="DG101" s="34"/>
      <c r="EO101" s="18"/>
      <c r="EP101" s="18"/>
      <c r="EQ101" s="18"/>
      <c r="ER101" s="18"/>
      <c r="ES101" s="18"/>
      <c r="ET101" s="18"/>
      <c r="EU101" s="18"/>
      <c r="EV101" s="207"/>
      <c r="FB101" s="66"/>
      <c r="FC101" s="67">
        <v>100</v>
      </c>
      <c r="FD101" s="64" t="s">
        <v>27</v>
      </c>
      <c r="FE101" s="66"/>
      <c r="FF101" s="66"/>
      <c r="FG101" s="66"/>
      <c r="FH101" s="66"/>
      <c r="FI101" s="66"/>
      <c r="FJ101" s="66"/>
      <c r="FM101" s="219">
        <v>100</v>
      </c>
      <c r="FN101" s="24" t="s">
        <v>27</v>
      </c>
      <c r="FO101" s="26"/>
      <c r="FP101" s="26"/>
      <c r="FQ101" s="26"/>
      <c r="FR101" s="26"/>
      <c r="FS101" s="26"/>
      <c r="FT101" s="26"/>
    </row>
    <row r="102" spans="33:79" ht="12.75">
      <c r="AG102" s="49" t="s">
        <v>213</v>
      </c>
      <c r="AH102" s="47" t="s">
        <v>3632</v>
      </c>
      <c r="BZ102" s="11"/>
      <c r="CA102" s="130"/>
    </row>
    <row r="103" spans="33:79" ht="12.75">
      <c r="AG103" s="49" t="s">
        <v>214</v>
      </c>
      <c r="AH103" s="47" t="s">
        <v>3632</v>
      </c>
      <c r="BZ103" s="11"/>
      <c r="CA103" s="130"/>
    </row>
    <row r="104" spans="33:79" ht="12.75">
      <c r="AG104" s="49" t="s">
        <v>215</v>
      </c>
      <c r="AH104" s="47" t="s">
        <v>3641</v>
      </c>
      <c r="BZ104" s="11"/>
      <c r="CA104" s="130"/>
    </row>
    <row r="105" spans="33:79" ht="12.75">
      <c r="AG105" s="49" t="s">
        <v>216</v>
      </c>
      <c r="AH105" s="47" t="s">
        <v>3641</v>
      </c>
      <c r="BZ105" s="11"/>
      <c r="CA105" s="130"/>
    </row>
    <row r="106" spans="33:79" ht="12.75">
      <c r="AG106" s="49" t="s">
        <v>217</v>
      </c>
      <c r="AH106" s="47" t="s">
        <v>3649</v>
      </c>
      <c r="BZ106" s="11"/>
      <c r="CA106" s="130"/>
    </row>
    <row r="107" spans="33:79" ht="12.75">
      <c r="AG107" s="49" t="s">
        <v>218</v>
      </c>
      <c r="AH107" s="47" t="s">
        <v>3649</v>
      </c>
      <c r="BZ107" s="11"/>
      <c r="CA107" s="130"/>
    </row>
    <row r="108" spans="33:79" ht="12.75">
      <c r="AG108" s="49" t="s">
        <v>219</v>
      </c>
      <c r="AH108" s="47" t="s">
        <v>3651</v>
      </c>
      <c r="BZ108" s="11"/>
      <c r="CA108" s="130"/>
    </row>
    <row r="109" spans="33:79" ht="12.75">
      <c r="AG109" s="49" t="s">
        <v>220</v>
      </c>
      <c r="AH109" s="47" t="s">
        <v>3651</v>
      </c>
      <c r="BZ109" s="11"/>
      <c r="CA109" s="130"/>
    </row>
    <row r="110" spans="33:79" ht="12.75">
      <c r="AG110" s="49" t="s">
        <v>221</v>
      </c>
      <c r="AH110" s="47" t="s">
        <v>3652</v>
      </c>
      <c r="BZ110" s="11"/>
      <c r="CA110" s="130"/>
    </row>
    <row r="111" spans="33:79" ht="12.75">
      <c r="AG111" s="49" t="s">
        <v>222</v>
      </c>
      <c r="AH111" s="47" t="s">
        <v>3652</v>
      </c>
      <c r="BZ111" s="11"/>
      <c r="CA111" s="130"/>
    </row>
    <row r="112" spans="33:79" ht="12.75">
      <c r="AG112" s="49" t="s">
        <v>223</v>
      </c>
      <c r="AH112" s="47" t="s">
        <v>3653</v>
      </c>
      <c r="BZ112" s="11"/>
      <c r="CA112" s="130"/>
    </row>
    <row r="113" spans="33:79" ht="12.75">
      <c r="AG113" s="49" t="s">
        <v>224</v>
      </c>
      <c r="AH113" s="47" t="s">
        <v>3653</v>
      </c>
      <c r="BZ113" s="11"/>
      <c r="CA113" s="130"/>
    </row>
    <row r="114" spans="33:79" ht="12.75">
      <c r="AG114" s="49" t="s">
        <v>225</v>
      </c>
      <c r="AH114" s="47" t="s">
        <v>3653</v>
      </c>
      <c r="BZ114" s="11"/>
      <c r="CA114" s="130"/>
    </row>
    <row r="115" spans="33:79" ht="12.75">
      <c r="AG115" s="49" t="s">
        <v>226</v>
      </c>
      <c r="AH115" s="47" t="s">
        <v>3655</v>
      </c>
      <c r="BZ115" s="11"/>
      <c r="CA115" s="130"/>
    </row>
    <row r="116" spans="33:79" ht="12.75">
      <c r="AG116" s="49" t="s">
        <v>227</v>
      </c>
      <c r="AH116" s="47" t="s">
        <v>3655</v>
      </c>
      <c r="BZ116" s="11"/>
      <c r="CA116" s="130"/>
    </row>
    <row r="117" spans="33:79" ht="12.75">
      <c r="AG117" s="49" t="s">
        <v>228</v>
      </c>
      <c r="AH117" s="47" t="s">
        <v>3655</v>
      </c>
      <c r="BZ117" s="11"/>
      <c r="CA117" s="130"/>
    </row>
    <row r="118" spans="33:79" ht="12.75">
      <c r="AG118" s="49" t="s">
        <v>229</v>
      </c>
      <c r="AH118" s="47" t="s">
        <v>3657</v>
      </c>
      <c r="BZ118" s="11"/>
      <c r="CA118" s="130"/>
    </row>
    <row r="119" spans="33:79" ht="12.75">
      <c r="AG119" s="49" t="s">
        <v>230</v>
      </c>
      <c r="AH119" s="47" t="s">
        <v>3657</v>
      </c>
      <c r="BZ119" s="11"/>
      <c r="CA119" s="130"/>
    </row>
    <row r="120" spans="33:79" ht="12.75">
      <c r="AG120" s="49" t="s">
        <v>231</v>
      </c>
      <c r="AH120" s="47" t="s">
        <v>3657</v>
      </c>
      <c r="BZ120" s="11"/>
      <c r="CA120" s="130"/>
    </row>
    <row r="121" spans="33:79" ht="12.75">
      <c r="AG121" s="49" t="s">
        <v>232</v>
      </c>
      <c r="AH121" s="47" t="s">
        <v>3659</v>
      </c>
      <c r="BZ121" s="11"/>
      <c r="CA121" s="130"/>
    </row>
    <row r="122" spans="33:79" ht="12.75">
      <c r="AG122" s="49" t="s">
        <v>233</v>
      </c>
      <c r="AH122" s="47" t="s">
        <v>3659</v>
      </c>
      <c r="BZ122" s="11"/>
      <c r="CA122" s="130"/>
    </row>
    <row r="123" spans="33:79" ht="12.75">
      <c r="AG123" s="49" t="s">
        <v>234</v>
      </c>
      <c r="AH123" s="47" t="s">
        <v>3659</v>
      </c>
      <c r="BZ123" s="11"/>
      <c r="CA123" s="130"/>
    </row>
    <row r="124" spans="33:79" ht="12.75">
      <c r="AG124" s="49" t="s">
        <v>235</v>
      </c>
      <c r="AH124" s="47" t="s">
        <v>3660</v>
      </c>
      <c r="BZ124" s="11"/>
      <c r="CA124" s="130"/>
    </row>
    <row r="125" spans="33:79" ht="12.75">
      <c r="AG125" s="49" t="s">
        <v>236</v>
      </c>
      <c r="AH125" s="47" t="s">
        <v>3660</v>
      </c>
      <c r="BZ125" s="11"/>
      <c r="CA125" s="130"/>
    </row>
    <row r="126" spans="33:79" ht="12.75">
      <c r="AG126" s="49" t="s">
        <v>237</v>
      </c>
      <c r="AH126" s="47" t="s">
        <v>3660</v>
      </c>
      <c r="BZ126" s="11"/>
      <c r="CA126" s="130"/>
    </row>
    <row r="127" spans="33:79" ht="12.75">
      <c r="AG127" s="49" t="s">
        <v>238</v>
      </c>
      <c r="AH127" s="47" t="s">
        <v>3660</v>
      </c>
      <c r="BZ127" s="11"/>
      <c r="CA127" s="130"/>
    </row>
    <row r="128" spans="33:79" ht="12.75">
      <c r="AG128" s="49" t="s">
        <v>239</v>
      </c>
      <c r="AH128" s="47" t="s">
        <v>3660</v>
      </c>
      <c r="BZ128" s="11"/>
      <c r="CA128" s="130"/>
    </row>
    <row r="129" spans="33:79" ht="12.75">
      <c r="AG129" s="49" t="s">
        <v>240</v>
      </c>
      <c r="AH129" s="47" t="s">
        <v>3660</v>
      </c>
      <c r="BZ129" s="11"/>
      <c r="CA129" s="130"/>
    </row>
    <row r="130" spans="33:34" ht="12.75">
      <c r="AG130" s="49" t="s">
        <v>241</v>
      </c>
      <c r="AH130" s="47" t="s">
        <v>3660</v>
      </c>
    </row>
    <row r="131" spans="33:34" ht="12.75">
      <c r="AG131" s="49" t="s">
        <v>242</v>
      </c>
      <c r="AH131" s="47" t="s">
        <v>3660</v>
      </c>
    </row>
    <row r="132" spans="33:34" ht="12.75">
      <c r="AG132" s="49" t="s">
        <v>243</v>
      </c>
      <c r="AH132" s="47" t="s">
        <v>3660</v>
      </c>
    </row>
    <row r="133" spans="33:34" ht="12.75">
      <c r="AG133" s="49" t="s">
        <v>244</v>
      </c>
      <c r="AH133" s="47" t="s">
        <v>3660</v>
      </c>
    </row>
    <row r="134" spans="33:34" ht="12.75">
      <c r="AG134" s="49" t="s">
        <v>245</v>
      </c>
      <c r="AH134" s="47" t="s">
        <v>3660</v>
      </c>
    </row>
    <row r="135" spans="33:34" ht="12.75">
      <c r="AG135" s="49" t="s">
        <v>246</v>
      </c>
      <c r="AH135" s="47" t="s">
        <v>3660</v>
      </c>
    </row>
    <row r="136" spans="33:34" ht="12.75">
      <c r="AG136" s="49" t="s">
        <v>247</v>
      </c>
      <c r="AH136" s="47" t="s">
        <v>3660</v>
      </c>
    </row>
    <row r="137" spans="33:34" ht="12.75">
      <c r="AG137" s="49" t="s">
        <v>248</v>
      </c>
      <c r="AH137" s="47" t="s">
        <v>3660</v>
      </c>
    </row>
    <row r="138" spans="33:34" ht="12.75">
      <c r="AG138" s="49" t="s">
        <v>249</v>
      </c>
      <c r="AH138" s="47" t="s">
        <v>3660</v>
      </c>
    </row>
    <row r="139" spans="33:34" ht="12.75">
      <c r="AG139" s="49" t="s">
        <v>250</v>
      </c>
      <c r="AH139" s="47" t="s">
        <v>3660</v>
      </c>
    </row>
    <row r="140" spans="33:34" ht="12.75">
      <c r="AG140" s="49" t="s">
        <v>251</v>
      </c>
      <c r="AH140" s="47" t="s">
        <v>3660</v>
      </c>
    </row>
    <row r="141" spans="33:34" ht="12.75">
      <c r="AG141" s="49" t="s">
        <v>252</v>
      </c>
      <c r="AH141" s="47" t="s">
        <v>3660</v>
      </c>
    </row>
    <row r="142" spans="33:34" ht="12.75">
      <c r="AG142" s="49" t="s">
        <v>253</v>
      </c>
      <c r="AH142" s="47" t="s">
        <v>3660</v>
      </c>
    </row>
    <row r="143" spans="33:34" ht="12.75">
      <c r="AG143" s="49" t="s">
        <v>254</v>
      </c>
      <c r="AH143" s="47" t="s">
        <v>3660</v>
      </c>
    </row>
    <row r="144" spans="33:34" ht="12.75">
      <c r="AG144" s="49" t="s">
        <v>255</v>
      </c>
      <c r="AH144" s="47" t="s">
        <v>3660</v>
      </c>
    </row>
    <row r="145" spans="33:34" ht="12.75">
      <c r="AG145" s="49" t="s">
        <v>256</v>
      </c>
      <c r="AH145" s="47" t="s">
        <v>3660</v>
      </c>
    </row>
    <row r="146" spans="33:34" ht="12.75">
      <c r="AG146" s="49" t="s">
        <v>257</v>
      </c>
      <c r="AH146" s="47" t="s">
        <v>3660</v>
      </c>
    </row>
    <row r="147" spans="33:34" ht="12.75">
      <c r="AG147" s="49" t="s">
        <v>258</v>
      </c>
      <c r="AH147" s="47" t="s">
        <v>3660</v>
      </c>
    </row>
    <row r="148" spans="33:34" ht="12.75">
      <c r="AG148" s="49" t="s">
        <v>259</v>
      </c>
      <c r="AH148" s="47" t="s">
        <v>3660</v>
      </c>
    </row>
    <row r="149" spans="33:34" ht="12.75">
      <c r="AG149" s="49" t="s">
        <v>260</v>
      </c>
      <c r="AH149" s="47" t="s">
        <v>3660</v>
      </c>
    </row>
    <row r="150" spans="33:34" ht="12.75">
      <c r="AG150" s="49" t="s">
        <v>261</v>
      </c>
      <c r="AH150" s="47" t="s">
        <v>3660</v>
      </c>
    </row>
    <row r="151" spans="33:34" ht="12.75">
      <c r="AG151" s="49" t="s">
        <v>262</v>
      </c>
      <c r="AH151" s="47" t="s">
        <v>3660</v>
      </c>
    </row>
    <row r="152" spans="33:34" ht="12.75">
      <c r="AG152" s="49" t="s">
        <v>263</v>
      </c>
      <c r="AH152" s="47" t="s">
        <v>3660</v>
      </c>
    </row>
    <row r="153" spans="33:34" ht="12.75">
      <c r="AG153" s="49" t="s">
        <v>264</v>
      </c>
      <c r="AH153" s="47" t="s">
        <v>3660</v>
      </c>
    </row>
    <row r="154" spans="33:34" ht="12.75">
      <c r="AG154" s="49" t="s">
        <v>265</v>
      </c>
      <c r="AH154" s="47" t="s">
        <v>3660</v>
      </c>
    </row>
    <row r="155" spans="33:34" ht="12.75">
      <c r="AG155" s="49" t="s">
        <v>266</v>
      </c>
      <c r="AH155" s="47" t="s">
        <v>3660</v>
      </c>
    </row>
    <row r="156" spans="33:34" ht="12.75">
      <c r="AG156" s="49" t="s">
        <v>267</v>
      </c>
      <c r="AH156" s="47" t="s">
        <v>3660</v>
      </c>
    </row>
    <row r="157" spans="33:34" ht="12.75">
      <c r="AG157" s="49" t="s">
        <v>268</v>
      </c>
      <c r="AH157" s="47" t="s">
        <v>3660</v>
      </c>
    </row>
    <row r="158" spans="33:34" ht="12.75">
      <c r="AG158" s="49" t="s">
        <v>269</v>
      </c>
      <c r="AH158" s="47" t="s">
        <v>3660</v>
      </c>
    </row>
    <row r="159" spans="33:34" ht="12.75">
      <c r="AG159" s="49" t="s">
        <v>270</v>
      </c>
      <c r="AH159" s="47" t="s">
        <v>3660</v>
      </c>
    </row>
    <row r="160" spans="33:34" ht="12.75">
      <c r="AG160" s="49" t="s">
        <v>271</v>
      </c>
      <c r="AH160" s="47" t="s">
        <v>3660</v>
      </c>
    </row>
    <row r="161" spans="33:34" ht="12.75">
      <c r="AG161" s="49" t="s">
        <v>272</v>
      </c>
      <c r="AH161" s="47" t="s">
        <v>3660</v>
      </c>
    </row>
    <row r="162" spans="33:34" ht="12.75">
      <c r="AG162" s="49" t="s">
        <v>273</v>
      </c>
      <c r="AH162" s="47" t="s">
        <v>3660</v>
      </c>
    </row>
    <row r="163" spans="33:34" ht="12.75">
      <c r="AG163" s="49" t="s">
        <v>274</v>
      </c>
      <c r="AH163" s="47" t="s">
        <v>3660</v>
      </c>
    </row>
    <row r="164" spans="33:34" ht="12.75">
      <c r="AG164" s="49" t="s">
        <v>275</v>
      </c>
      <c r="AH164" s="47" t="s">
        <v>3660</v>
      </c>
    </row>
    <row r="165" spans="33:34" ht="12.75">
      <c r="AG165" s="49" t="s">
        <v>276</v>
      </c>
      <c r="AH165" s="47" t="s">
        <v>3660</v>
      </c>
    </row>
    <row r="166" spans="33:34" ht="12.75">
      <c r="AG166" s="49" t="s">
        <v>277</v>
      </c>
      <c r="AH166" s="47" t="s">
        <v>3660</v>
      </c>
    </row>
    <row r="167" spans="33:34" ht="12.75">
      <c r="AG167" s="49" t="s">
        <v>278</v>
      </c>
      <c r="AH167" s="47" t="s">
        <v>3660</v>
      </c>
    </row>
    <row r="168" spans="33:34" ht="12.75">
      <c r="AG168" s="49" t="s">
        <v>279</v>
      </c>
      <c r="AH168" s="47" t="s">
        <v>3660</v>
      </c>
    </row>
    <row r="169" spans="33:34" ht="12.75">
      <c r="AG169" s="49" t="s">
        <v>280</v>
      </c>
      <c r="AH169" s="47" t="s">
        <v>3660</v>
      </c>
    </row>
    <row r="170" spans="33:34" ht="12.75">
      <c r="AG170" s="49" t="s">
        <v>281</v>
      </c>
      <c r="AH170" s="47" t="s">
        <v>3660</v>
      </c>
    </row>
    <row r="171" spans="33:34" ht="12.75">
      <c r="AG171" s="49" t="s">
        <v>282</v>
      </c>
      <c r="AH171" s="47" t="s">
        <v>3660</v>
      </c>
    </row>
    <row r="172" spans="33:34" ht="12.75">
      <c r="AG172" s="49" t="s">
        <v>283</v>
      </c>
      <c r="AH172" s="47" t="s">
        <v>3660</v>
      </c>
    </row>
    <row r="173" spans="33:34" ht="12.75">
      <c r="AG173" s="49" t="s">
        <v>284</v>
      </c>
      <c r="AH173" s="47" t="s">
        <v>3660</v>
      </c>
    </row>
    <row r="174" spans="33:34" ht="12.75">
      <c r="AG174" s="49" t="s">
        <v>285</v>
      </c>
      <c r="AH174" s="47" t="s">
        <v>3660</v>
      </c>
    </row>
    <row r="175" spans="33:34" ht="12.75">
      <c r="AG175" s="49" t="s">
        <v>286</v>
      </c>
      <c r="AH175" s="47" t="s">
        <v>3660</v>
      </c>
    </row>
    <row r="176" spans="33:34" ht="12.75">
      <c r="AG176" s="49" t="s">
        <v>287</v>
      </c>
      <c r="AH176" s="47" t="s">
        <v>3660</v>
      </c>
    </row>
    <row r="177" spans="33:34" ht="12.75">
      <c r="AG177" s="49" t="s">
        <v>288</v>
      </c>
      <c r="AH177" s="47" t="s">
        <v>3660</v>
      </c>
    </row>
    <row r="178" spans="33:34" ht="12.75">
      <c r="AG178" s="49" t="s">
        <v>289</v>
      </c>
      <c r="AH178" s="47" t="s">
        <v>3660</v>
      </c>
    </row>
    <row r="179" spans="33:34" ht="12.75">
      <c r="AG179" s="49" t="s">
        <v>290</v>
      </c>
      <c r="AH179" s="47" t="s">
        <v>3660</v>
      </c>
    </row>
    <row r="180" spans="33:34" ht="12.75">
      <c r="AG180" s="49" t="s">
        <v>291</v>
      </c>
      <c r="AH180" s="47" t="s">
        <v>3660</v>
      </c>
    </row>
    <row r="181" spans="33:34" ht="12.75">
      <c r="AG181" s="49" t="s">
        <v>292</v>
      </c>
      <c r="AH181" s="47" t="s">
        <v>3660</v>
      </c>
    </row>
    <row r="182" spans="33:34" ht="12.75">
      <c r="AG182" s="49" t="s">
        <v>293</v>
      </c>
      <c r="AH182" s="47" t="s">
        <v>3660</v>
      </c>
    </row>
    <row r="183" spans="33:34" ht="12.75">
      <c r="AG183" s="49" t="s">
        <v>294</v>
      </c>
      <c r="AH183" s="97" t="s">
        <v>3660</v>
      </c>
    </row>
    <row r="184" spans="33:34" ht="12.75">
      <c r="AG184" s="49" t="s">
        <v>295</v>
      </c>
      <c r="AH184" s="47" t="s">
        <v>3595</v>
      </c>
    </row>
    <row r="185" spans="33:34" ht="12.75">
      <c r="AG185" s="49" t="s">
        <v>296</v>
      </c>
      <c r="AH185" s="47" t="s">
        <v>3595</v>
      </c>
    </row>
    <row r="186" spans="33:34" ht="12.75">
      <c r="AG186" s="49" t="s">
        <v>297</v>
      </c>
      <c r="AH186" s="47" t="s">
        <v>3595</v>
      </c>
    </row>
    <row r="187" spans="33:34" ht="12.75">
      <c r="AG187" s="49" t="s">
        <v>298</v>
      </c>
      <c r="AH187" s="47" t="s">
        <v>3595</v>
      </c>
    </row>
    <row r="188" spans="33:34" ht="12.75">
      <c r="AG188" s="49" t="s">
        <v>299</v>
      </c>
      <c r="AH188" s="47" t="s">
        <v>3595</v>
      </c>
    </row>
    <row r="189" spans="33:34" ht="12.75">
      <c r="AG189" s="49" t="s">
        <v>300</v>
      </c>
      <c r="AH189" s="47" t="s">
        <v>3595</v>
      </c>
    </row>
    <row r="190" spans="33:34" ht="12.75">
      <c r="AG190" s="49" t="s">
        <v>301</v>
      </c>
      <c r="AH190" s="47" t="s">
        <v>3595</v>
      </c>
    </row>
    <row r="191" spans="33:34" ht="12.75">
      <c r="AG191" s="49" t="s">
        <v>302</v>
      </c>
      <c r="AH191" s="47" t="s">
        <v>3595</v>
      </c>
    </row>
    <row r="192" spans="33:34" ht="12.75">
      <c r="AG192" s="49" t="s">
        <v>303</v>
      </c>
      <c r="AH192" s="47" t="s">
        <v>3595</v>
      </c>
    </row>
    <row r="193" spans="33:34" ht="12.75">
      <c r="AG193" s="49" t="s">
        <v>304</v>
      </c>
      <c r="AH193" s="47" t="s">
        <v>3632</v>
      </c>
    </row>
    <row r="194" spans="33:34" ht="12.75">
      <c r="AG194" s="49" t="s">
        <v>305</v>
      </c>
      <c r="AH194" s="47" t="s">
        <v>3632</v>
      </c>
    </row>
    <row r="195" spans="33:34" ht="12.75">
      <c r="AG195" s="49" t="s">
        <v>306</v>
      </c>
      <c r="AH195" s="47" t="s">
        <v>3641</v>
      </c>
    </row>
    <row r="196" spans="33:34" ht="12.75">
      <c r="AG196" s="49" t="s">
        <v>307</v>
      </c>
      <c r="AH196" s="47" t="s">
        <v>3641</v>
      </c>
    </row>
    <row r="197" spans="33:34" ht="12.75">
      <c r="AG197" s="49" t="s">
        <v>308</v>
      </c>
      <c r="AH197" s="47" t="s">
        <v>3649</v>
      </c>
    </row>
    <row r="198" spans="33:34" ht="12.75">
      <c r="AG198" s="49" t="s">
        <v>309</v>
      </c>
      <c r="AH198" s="47" t="s">
        <v>3649</v>
      </c>
    </row>
    <row r="199" spans="33:34" ht="12.75">
      <c r="AG199" s="49" t="s">
        <v>310</v>
      </c>
      <c r="AH199" s="47" t="s">
        <v>3651</v>
      </c>
    </row>
    <row r="200" spans="33:34" ht="12.75">
      <c r="AG200" s="49" t="s">
        <v>311</v>
      </c>
      <c r="AH200" s="47" t="s">
        <v>3651</v>
      </c>
    </row>
    <row r="201" spans="33:34" ht="12.75">
      <c r="AG201" s="49" t="s">
        <v>312</v>
      </c>
      <c r="AH201" s="47" t="s">
        <v>3652</v>
      </c>
    </row>
    <row r="202" spans="33:34" ht="12.75">
      <c r="AG202" s="49" t="s">
        <v>313</v>
      </c>
      <c r="AH202" s="47" t="s">
        <v>3652</v>
      </c>
    </row>
    <row r="203" spans="33:34" ht="12.75">
      <c r="AG203" s="49" t="s">
        <v>314</v>
      </c>
      <c r="AH203" s="47" t="s">
        <v>3653</v>
      </c>
    </row>
    <row r="204" spans="33:34" ht="12.75">
      <c r="AG204" s="49" t="s">
        <v>315</v>
      </c>
      <c r="AH204" s="47" t="s">
        <v>3653</v>
      </c>
    </row>
    <row r="205" spans="33:34" ht="12.75">
      <c r="AG205" s="49" t="s">
        <v>316</v>
      </c>
      <c r="AH205" s="47" t="s">
        <v>3653</v>
      </c>
    </row>
    <row r="206" spans="33:34" ht="12.75">
      <c r="AG206" s="49" t="s">
        <v>317</v>
      </c>
      <c r="AH206" s="47" t="s">
        <v>3655</v>
      </c>
    </row>
    <row r="207" spans="33:34" ht="12.75">
      <c r="AG207" s="49" t="s">
        <v>318</v>
      </c>
      <c r="AH207" s="47" t="s">
        <v>3655</v>
      </c>
    </row>
    <row r="208" spans="33:34" ht="12.75">
      <c r="AG208" s="49" t="s">
        <v>319</v>
      </c>
      <c r="AH208" s="47" t="s">
        <v>3655</v>
      </c>
    </row>
    <row r="209" spans="33:34" ht="12.75">
      <c r="AG209" s="49" t="s">
        <v>320</v>
      </c>
      <c r="AH209" s="47" t="s">
        <v>3657</v>
      </c>
    </row>
    <row r="210" spans="33:34" ht="12.75">
      <c r="AG210" s="49" t="s">
        <v>321</v>
      </c>
      <c r="AH210" s="47" t="s">
        <v>3657</v>
      </c>
    </row>
    <row r="211" spans="33:34" ht="12.75">
      <c r="AG211" s="49" t="s">
        <v>322</v>
      </c>
      <c r="AH211" s="47" t="s">
        <v>3657</v>
      </c>
    </row>
    <row r="212" spans="33:34" ht="12.75">
      <c r="AG212" s="49" t="s">
        <v>323</v>
      </c>
      <c r="AH212" s="47" t="s">
        <v>3659</v>
      </c>
    </row>
    <row r="213" spans="33:34" ht="12.75">
      <c r="AG213" s="49" t="s">
        <v>324</v>
      </c>
      <c r="AH213" s="47" t="s">
        <v>3659</v>
      </c>
    </row>
    <row r="214" spans="33:34" ht="12.75">
      <c r="AG214" s="49" t="s">
        <v>325</v>
      </c>
      <c r="AH214" s="47" t="s">
        <v>3659</v>
      </c>
    </row>
    <row r="215" spans="33:34" ht="12.75">
      <c r="AG215" s="49" t="s">
        <v>326</v>
      </c>
      <c r="AH215" s="47" t="s">
        <v>3660</v>
      </c>
    </row>
    <row r="216" spans="33:34" ht="12.75">
      <c r="AG216" s="49" t="s">
        <v>327</v>
      </c>
      <c r="AH216" s="47" t="s">
        <v>3660</v>
      </c>
    </row>
    <row r="217" spans="33:34" ht="12.75">
      <c r="AG217" s="49" t="s">
        <v>328</v>
      </c>
      <c r="AH217" s="47" t="s">
        <v>3660</v>
      </c>
    </row>
    <row r="218" spans="33:34" ht="12.75">
      <c r="AG218" s="49" t="s">
        <v>329</v>
      </c>
      <c r="AH218" s="47" t="s">
        <v>3660</v>
      </c>
    </row>
    <row r="219" spans="33:34" ht="12.75">
      <c r="AG219" s="49" t="s">
        <v>330</v>
      </c>
      <c r="AH219" s="47" t="s">
        <v>3660</v>
      </c>
    </row>
    <row r="220" spans="33:34" ht="12.75">
      <c r="AG220" s="49" t="s">
        <v>331</v>
      </c>
      <c r="AH220" s="47" t="s">
        <v>3660</v>
      </c>
    </row>
    <row r="221" spans="33:34" ht="12.75">
      <c r="AG221" s="49" t="s">
        <v>332</v>
      </c>
      <c r="AH221" s="47" t="s">
        <v>3660</v>
      </c>
    </row>
    <row r="222" spans="33:34" ht="12.75">
      <c r="AG222" s="49" t="s">
        <v>333</v>
      </c>
      <c r="AH222" s="47" t="s">
        <v>3660</v>
      </c>
    </row>
    <row r="223" spans="33:34" ht="12.75">
      <c r="AG223" s="49" t="s">
        <v>334</v>
      </c>
      <c r="AH223" s="47" t="s">
        <v>3660</v>
      </c>
    </row>
    <row r="224" spans="33:34" ht="12.75">
      <c r="AG224" s="49" t="s">
        <v>335</v>
      </c>
      <c r="AH224" s="47" t="s">
        <v>3660</v>
      </c>
    </row>
    <row r="225" spans="33:34" ht="12.75">
      <c r="AG225" s="49" t="s">
        <v>336</v>
      </c>
      <c r="AH225" s="47" t="s">
        <v>3660</v>
      </c>
    </row>
    <row r="226" spans="33:34" ht="12.75">
      <c r="AG226" s="49" t="s">
        <v>337</v>
      </c>
      <c r="AH226" s="47" t="s">
        <v>3660</v>
      </c>
    </row>
    <row r="227" spans="33:34" ht="12.75">
      <c r="AG227" s="49" t="s">
        <v>338</v>
      </c>
      <c r="AH227" s="47" t="s">
        <v>3660</v>
      </c>
    </row>
    <row r="228" spans="33:34" ht="12.75">
      <c r="AG228" s="49" t="s">
        <v>339</v>
      </c>
      <c r="AH228" s="47" t="s">
        <v>3660</v>
      </c>
    </row>
    <row r="229" spans="33:34" ht="12.75">
      <c r="AG229" s="49" t="s">
        <v>340</v>
      </c>
      <c r="AH229" s="47" t="s">
        <v>3660</v>
      </c>
    </row>
    <row r="230" spans="33:34" ht="12.75">
      <c r="AG230" s="49" t="s">
        <v>341</v>
      </c>
      <c r="AH230" s="47" t="s">
        <v>3660</v>
      </c>
    </row>
    <row r="231" spans="33:34" ht="12.75">
      <c r="AG231" s="49" t="s">
        <v>342</v>
      </c>
      <c r="AH231" s="47" t="s">
        <v>3660</v>
      </c>
    </row>
    <row r="232" spans="33:34" ht="12.75">
      <c r="AG232" s="49" t="s">
        <v>343</v>
      </c>
      <c r="AH232" s="47" t="s">
        <v>3660</v>
      </c>
    </row>
    <row r="233" spans="33:34" ht="12.75">
      <c r="AG233" s="49" t="s">
        <v>344</v>
      </c>
      <c r="AH233" s="47" t="s">
        <v>3660</v>
      </c>
    </row>
    <row r="234" spans="33:34" ht="12.75">
      <c r="AG234" s="49" t="s">
        <v>345</v>
      </c>
      <c r="AH234" s="47" t="s">
        <v>3660</v>
      </c>
    </row>
    <row r="235" spans="33:34" ht="12.75">
      <c r="AG235" s="49" t="s">
        <v>346</v>
      </c>
      <c r="AH235" s="47" t="s">
        <v>3660</v>
      </c>
    </row>
    <row r="236" spans="33:34" ht="12.75">
      <c r="AG236" s="49" t="s">
        <v>347</v>
      </c>
      <c r="AH236" s="47" t="s">
        <v>3660</v>
      </c>
    </row>
    <row r="237" spans="33:34" ht="12.75">
      <c r="AG237" s="49" t="s">
        <v>348</v>
      </c>
      <c r="AH237" s="47" t="s">
        <v>3660</v>
      </c>
    </row>
    <row r="238" spans="33:34" ht="12.75">
      <c r="AG238" s="49" t="s">
        <v>349</v>
      </c>
      <c r="AH238" s="47" t="s">
        <v>3660</v>
      </c>
    </row>
    <row r="239" spans="33:34" ht="12.75">
      <c r="AG239" s="49" t="s">
        <v>350</v>
      </c>
      <c r="AH239" s="47" t="s">
        <v>3660</v>
      </c>
    </row>
    <row r="240" spans="33:34" ht="12.75">
      <c r="AG240" s="49" t="s">
        <v>351</v>
      </c>
      <c r="AH240" s="47" t="s">
        <v>3660</v>
      </c>
    </row>
    <row r="241" spans="33:34" ht="12.75">
      <c r="AG241" s="49" t="s">
        <v>352</v>
      </c>
      <c r="AH241" s="47" t="s">
        <v>3660</v>
      </c>
    </row>
    <row r="242" spans="33:34" ht="12.75">
      <c r="AG242" s="49" t="s">
        <v>353</v>
      </c>
      <c r="AH242" s="47" t="s">
        <v>3660</v>
      </c>
    </row>
    <row r="243" spans="33:34" ht="12.75">
      <c r="AG243" s="49" t="s">
        <v>354</v>
      </c>
      <c r="AH243" s="47" t="s">
        <v>3660</v>
      </c>
    </row>
    <row r="244" spans="33:34" ht="12.75">
      <c r="AG244" s="49" t="s">
        <v>355</v>
      </c>
      <c r="AH244" s="47" t="s">
        <v>3660</v>
      </c>
    </row>
    <row r="245" spans="33:34" ht="12.75">
      <c r="AG245" s="49" t="s">
        <v>356</v>
      </c>
      <c r="AH245" s="47" t="s">
        <v>3660</v>
      </c>
    </row>
    <row r="246" spans="33:34" ht="12.75">
      <c r="AG246" s="49" t="s">
        <v>357</v>
      </c>
      <c r="AH246" s="47" t="s">
        <v>3660</v>
      </c>
    </row>
    <row r="247" spans="33:34" ht="12.75">
      <c r="AG247" s="49" t="s">
        <v>358</v>
      </c>
      <c r="AH247" s="47" t="s">
        <v>3660</v>
      </c>
    </row>
    <row r="248" spans="33:34" ht="12.75">
      <c r="AG248" s="49" t="s">
        <v>359</v>
      </c>
      <c r="AH248" s="47" t="s">
        <v>3660</v>
      </c>
    </row>
    <row r="249" spans="33:34" ht="12.75">
      <c r="AG249" s="49" t="s">
        <v>360</v>
      </c>
      <c r="AH249" s="47" t="s">
        <v>3660</v>
      </c>
    </row>
    <row r="250" spans="33:34" ht="12.75">
      <c r="AG250" s="49" t="s">
        <v>361</v>
      </c>
      <c r="AH250" s="47" t="s">
        <v>3660</v>
      </c>
    </row>
    <row r="251" spans="33:34" ht="12.75">
      <c r="AG251" s="49" t="s">
        <v>362</v>
      </c>
      <c r="AH251" s="47" t="s">
        <v>3660</v>
      </c>
    </row>
    <row r="252" spans="33:34" ht="12.75">
      <c r="AG252" s="49" t="s">
        <v>363</v>
      </c>
      <c r="AH252" s="47" t="s">
        <v>3660</v>
      </c>
    </row>
    <row r="253" spans="33:34" ht="12.75">
      <c r="AG253" s="49" t="s">
        <v>364</v>
      </c>
      <c r="AH253" s="47" t="s">
        <v>3660</v>
      </c>
    </row>
    <row r="254" spans="33:34" ht="12.75">
      <c r="AG254" s="49" t="s">
        <v>365</v>
      </c>
      <c r="AH254" s="47" t="s">
        <v>3660</v>
      </c>
    </row>
    <row r="255" spans="33:34" ht="12.75">
      <c r="AG255" s="49" t="s">
        <v>366</v>
      </c>
      <c r="AH255" s="47" t="s">
        <v>3660</v>
      </c>
    </row>
    <row r="256" spans="33:34" ht="12.75">
      <c r="AG256" s="49" t="s">
        <v>367</v>
      </c>
      <c r="AH256" s="47" t="s">
        <v>3660</v>
      </c>
    </row>
    <row r="257" spans="33:34" ht="12.75">
      <c r="AG257" s="49" t="s">
        <v>368</v>
      </c>
      <c r="AH257" s="47" t="s">
        <v>3660</v>
      </c>
    </row>
    <row r="258" spans="33:34" ht="12.75">
      <c r="AG258" s="49" t="s">
        <v>369</v>
      </c>
      <c r="AH258" s="47" t="s">
        <v>3660</v>
      </c>
    </row>
    <row r="259" spans="33:34" ht="12.75">
      <c r="AG259" s="49" t="s">
        <v>370</v>
      </c>
      <c r="AH259" s="47" t="s">
        <v>3660</v>
      </c>
    </row>
    <row r="260" spans="33:34" ht="12.75">
      <c r="AG260" s="49" t="s">
        <v>371</v>
      </c>
      <c r="AH260" s="47" t="s">
        <v>3660</v>
      </c>
    </row>
    <row r="261" spans="33:34" ht="12.75">
      <c r="AG261" s="49" t="s">
        <v>372</v>
      </c>
      <c r="AH261" s="47" t="s">
        <v>3660</v>
      </c>
    </row>
    <row r="262" spans="33:34" ht="12.75">
      <c r="AG262" s="49" t="s">
        <v>373</v>
      </c>
      <c r="AH262" s="47" t="s">
        <v>3660</v>
      </c>
    </row>
    <row r="263" spans="33:34" ht="12.75">
      <c r="AG263" s="49" t="s">
        <v>374</v>
      </c>
      <c r="AH263" s="47" t="s">
        <v>3660</v>
      </c>
    </row>
    <row r="264" spans="33:34" ht="12.75">
      <c r="AG264" s="49" t="s">
        <v>375</v>
      </c>
      <c r="AH264" s="47" t="s">
        <v>3660</v>
      </c>
    </row>
    <row r="265" spans="33:34" ht="12.75">
      <c r="AG265" s="49" t="s">
        <v>376</v>
      </c>
      <c r="AH265" s="47" t="s">
        <v>3660</v>
      </c>
    </row>
    <row r="266" spans="33:34" ht="12.75">
      <c r="AG266" s="49" t="s">
        <v>377</v>
      </c>
      <c r="AH266" s="47" t="s">
        <v>3660</v>
      </c>
    </row>
    <row r="267" spans="33:34" ht="12.75">
      <c r="AG267" s="49" t="s">
        <v>378</v>
      </c>
      <c r="AH267" s="47" t="s">
        <v>3660</v>
      </c>
    </row>
    <row r="268" spans="33:34" ht="12.75">
      <c r="AG268" s="49" t="s">
        <v>379</v>
      </c>
      <c r="AH268" s="47" t="s">
        <v>3660</v>
      </c>
    </row>
    <row r="269" spans="33:34" ht="12.75">
      <c r="AG269" s="49" t="s">
        <v>380</v>
      </c>
      <c r="AH269" s="47" t="s">
        <v>3660</v>
      </c>
    </row>
    <row r="270" spans="33:34" ht="12.75">
      <c r="AG270" s="49" t="s">
        <v>381</v>
      </c>
      <c r="AH270" s="47" t="s">
        <v>3660</v>
      </c>
    </row>
    <row r="271" spans="33:34" ht="12.75">
      <c r="AG271" s="49" t="s">
        <v>382</v>
      </c>
      <c r="AH271" s="47" t="s">
        <v>3660</v>
      </c>
    </row>
    <row r="272" spans="33:34" ht="12.75">
      <c r="AG272" s="49" t="s">
        <v>383</v>
      </c>
      <c r="AH272" s="47" t="s">
        <v>3660</v>
      </c>
    </row>
    <row r="273" spans="33:34" ht="12.75">
      <c r="AG273" s="49" t="s">
        <v>384</v>
      </c>
      <c r="AH273" s="47" t="s">
        <v>3660</v>
      </c>
    </row>
    <row r="274" spans="33:34" ht="12.75">
      <c r="AG274" s="49" t="s">
        <v>385</v>
      </c>
      <c r="AH274" s="47" t="s">
        <v>3660</v>
      </c>
    </row>
    <row r="275" spans="33:34" ht="12.75">
      <c r="AG275" s="49" t="s">
        <v>386</v>
      </c>
      <c r="AH275" s="47" t="s">
        <v>3595</v>
      </c>
    </row>
    <row r="276" spans="33:34" ht="12.75">
      <c r="AG276" s="49" t="s">
        <v>387</v>
      </c>
      <c r="AH276" s="47" t="s">
        <v>3595</v>
      </c>
    </row>
    <row r="277" spans="33:34" ht="12.75">
      <c r="AG277" s="49" t="s">
        <v>388</v>
      </c>
      <c r="AH277" s="47" t="s">
        <v>3595</v>
      </c>
    </row>
    <row r="278" spans="33:34" ht="12.75">
      <c r="AG278" s="49" t="s">
        <v>389</v>
      </c>
      <c r="AH278" s="47" t="s">
        <v>3595</v>
      </c>
    </row>
    <row r="279" spans="33:34" ht="12.75">
      <c r="AG279" s="49" t="s">
        <v>390</v>
      </c>
      <c r="AH279" s="47" t="s">
        <v>3595</v>
      </c>
    </row>
    <row r="280" spans="33:34" ht="12.75">
      <c r="AG280" s="49" t="s">
        <v>391</v>
      </c>
      <c r="AH280" s="47" t="s">
        <v>3595</v>
      </c>
    </row>
    <row r="281" spans="33:34" ht="12.75">
      <c r="AG281" s="49" t="s">
        <v>392</v>
      </c>
      <c r="AH281" s="47" t="s">
        <v>3595</v>
      </c>
    </row>
    <row r="282" spans="33:34" ht="12.75">
      <c r="AG282" s="49" t="s">
        <v>393</v>
      </c>
      <c r="AH282" s="47" t="s">
        <v>3595</v>
      </c>
    </row>
    <row r="283" spans="33:34" ht="12.75">
      <c r="AG283" s="49" t="s">
        <v>394</v>
      </c>
      <c r="AH283" s="47" t="s">
        <v>3595</v>
      </c>
    </row>
    <row r="284" spans="33:34" ht="12.75">
      <c r="AG284" s="49" t="s">
        <v>395</v>
      </c>
      <c r="AH284" s="47" t="s">
        <v>3632</v>
      </c>
    </row>
    <row r="285" spans="33:34" ht="12.75">
      <c r="AG285" s="49" t="s">
        <v>396</v>
      </c>
      <c r="AH285" s="47" t="s">
        <v>3632</v>
      </c>
    </row>
    <row r="286" spans="33:34" ht="12.75">
      <c r="AG286" s="49" t="s">
        <v>397</v>
      </c>
      <c r="AH286" s="47" t="s">
        <v>3641</v>
      </c>
    </row>
    <row r="287" spans="33:34" ht="12.75">
      <c r="AG287" s="49" t="s">
        <v>398</v>
      </c>
      <c r="AH287" s="47" t="s">
        <v>3641</v>
      </c>
    </row>
    <row r="288" spans="33:34" ht="12.75">
      <c r="AG288" s="49" t="s">
        <v>399</v>
      </c>
      <c r="AH288" s="47" t="s">
        <v>3649</v>
      </c>
    </row>
    <row r="289" spans="33:34" ht="12.75">
      <c r="AG289" s="49" t="s">
        <v>400</v>
      </c>
      <c r="AH289" s="47" t="s">
        <v>3649</v>
      </c>
    </row>
    <row r="290" spans="33:34" ht="12.75">
      <c r="AG290" s="49" t="s">
        <v>401</v>
      </c>
      <c r="AH290" s="47" t="s">
        <v>3651</v>
      </c>
    </row>
    <row r="291" spans="33:34" ht="12.75">
      <c r="AG291" s="49" t="s">
        <v>402</v>
      </c>
      <c r="AH291" s="47" t="s">
        <v>3651</v>
      </c>
    </row>
    <row r="292" spans="33:34" ht="12.75">
      <c r="AG292" s="49" t="s">
        <v>403</v>
      </c>
      <c r="AH292" s="47" t="s">
        <v>3652</v>
      </c>
    </row>
    <row r="293" spans="33:34" ht="12.75">
      <c r="AG293" s="49" t="s">
        <v>404</v>
      </c>
      <c r="AH293" s="47" t="s">
        <v>3652</v>
      </c>
    </row>
    <row r="294" spans="33:34" ht="12.75">
      <c r="AG294" s="49" t="s">
        <v>405</v>
      </c>
      <c r="AH294" s="47" t="s">
        <v>3653</v>
      </c>
    </row>
    <row r="295" spans="33:34" ht="12.75">
      <c r="AG295" s="49" t="s">
        <v>406</v>
      </c>
      <c r="AH295" s="47" t="s">
        <v>3653</v>
      </c>
    </row>
    <row r="296" spans="33:34" ht="12.75">
      <c r="AG296" s="49" t="s">
        <v>407</v>
      </c>
      <c r="AH296" s="47" t="s">
        <v>3653</v>
      </c>
    </row>
    <row r="297" spans="33:34" ht="12.75">
      <c r="AG297" s="49" t="s">
        <v>408</v>
      </c>
      <c r="AH297" s="47" t="s">
        <v>3655</v>
      </c>
    </row>
    <row r="298" spans="33:34" ht="12.75">
      <c r="AG298" s="49" t="s">
        <v>409</v>
      </c>
      <c r="AH298" s="47" t="s">
        <v>3655</v>
      </c>
    </row>
    <row r="299" spans="33:34" ht="12.75">
      <c r="AG299" s="49" t="s">
        <v>410</v>
      </c>
      <c r="AH299" s="47" t="s">
        <v>3655</v>
      </c>
    </row>
    <row r="300" spans="33:34" ht="12.75">
      <c r="AG300" s="49" t="s">
        <v>411</v>
      </c>
      <c r="AH300" s="47" t="s">
        <v>3657</v>
      </c>
    </row>
    <row r="301" spans="33:34" ht="12.75">
      <c r="AG301" s="49" t="s">
        <v>412</v>
      </c>
      <c r="AH301" s="47" t="s">
        <v>3657</v>
      </c>
    </row>
    <row r="302" spans="33:34" ht="12.75">
      <c r="AG302" s="49" t="s">
        <v>413</v>
      </c>
      <c r="AH302" s="47" t="s">
        <v>3657</v>
      </c>
    </row>
    <row r="303" spans="33:34" ht="12.75">
      <c r="AG303" s="49" t="s">
        <v>414</v>
      </c>
      <c r="AH303" s="47" t="s">
        <v>3659</v>
      </c>
    </row>
    <row r="304" spans="33:34" ht="12.75">
      <c r="AG304" s="49" t="s">
        <v>415</v>
      </c>
      <c r="AH304" s="47" t="s">
        <v>3659</v>
      </c>
    </row>
    <row r="305" spans="33:34" ht="12.75">
      <c r="AG305" s="49" t="s">
        <v>416</v>
      </c>
      <c r="AH305" s="47" t="s">
        <v>3659</v>
      </c>
    </row>
    <row r="306" spans="33:34" ht="12.75">
      <c r="AG306" s="49" t="s">
        <v>417</v>
      </c>
      <c r="AH306" s="47" t="s">
        <v>3660</v>
      </c>
    </row>
    <row r="307" spans="33:34" ht="12.75">
      <c r="AG307" s="49" t="s">
        <v>418</v>
      </c>
      <c r="AH307" s="47" t="s">
        <v>3660</v>
      </c>
    </row>
    <row r="308" spans="33:34" ht="12.75">
      <c r="AG308" s="49" t="s">
        <v>419</v>
      </c>
      <c r="AH308" s="47" t="s">
        <v>3660</v>
      </c>
    </row>
    <row r="309" spans="33:34" ht="12.75">
      <c r="AG309" s="49" t="s">
        <v>420</v>
      </c>
      <c r="AH309" s="47" t="s">
        <v>3660</v>
      </c>
    </row>
    <row r="310" spans="33:34" ht="12.75">
      <c r="AG310" s="49" t="s">
        <v>421</v>
      </c>
      <c r="AH310" s="47" t="s">
        <v>3660</v>
      </c>
    </row>
    <row r="311" spans="33:34" ht="12.75">
      <c r="AG311" s="49" t="s">
        <v>422</v>
      </c>
      <c r="AH311" s="47" t="s">
        <v>3660</v>
      </c>
    </row>
    <row r="312" spans="33:34" ht="12.75">
      <c r="AG312" s="49" t="s">
        <v>423</v>
      </c>
      <c r="AH312" s="47" t="s">
        <v>3660</v>
      </c>
    </row>
    <row r="313" spans="33:34" ht="12.75">
      <c r="AG313" s="49" t="s">
        <v>424</v>
      </c>
      <c r="AH313" s="47" t="s">
        <v>3660</v>
      </c>
    </row>
    <row r="314" spans="33:34" ht="12.75">
      <c r="AG314" s="49" t="s">
        <v>425</v>
      </c>
      <c r="AH314" s="47" t="s">
        <v>3660</v>
      </c>
    </row>
    <row r="315" spans="33:34" ht="12.75">
      <c r="AG315" s="49" t="s">
        <v>426</v>
      </c>
      <c r="AH315" s="47" t="s">
        <v>3660</v>
      </c>
    </row>
    <row r="316" spans="33:34" ht="12.75">
      <c r="AG316" s="49" t="s">
        <v>427</v>
      </c>
      <c r="AH316" s="47" t="s">
        <v>3660</v>
      </c>
    </row>
    <row r="317" spans="33:34" ht="12.75">
      <c r="AG317" s="49" t="s">
        <v>428</v>
      </c>
      <c r="AH317" s="47" t="s">
        <v>3660</v>
      </c>
    </row>
    <row r="318" spans="33:34" ht="12.75">
      <c r="AG318" s="49" t="s">
        <v>429</v>
      </c>
      <c r="AH318" s="47" t="s">
        <v>3660</v>
      </c>
    </row>
    <row r="319" spans="33:34" ht="12.75">
      <c r="AG319" s="49" t="s">
        <v>430</v>
      </c>
      <c r="AH319" s="47" t="s">
        <v>3660</v>
      </c>
    </row>
    <row r="320" spans="33:34" ht="12.75">
      <c r="AG320" s="49" t="s">
        <v>431</v>
      </c>
      <c r="AH320" s="47" t="s">
        <v>3660</v>
      </c>
    </row>
    <row r="321" spans="33:34" ht="12.75">
      <c r="AG321" s="49" t="s">
        <v>432</v>
      </c>
      <c r="AH321" s="47" t="s">
        <v>3660</v>
      </c>
    </row>
    <row r="322" spans="33:34" ht="12.75">
      <c r="AG322" s="49" t="s">
        <v>433</v>
      </c>
      <c r="AH322" s="47" t="s">
        <v>3660</v>
      </c>
    </row>
    <row r="323" spans="33:34" ht="12.75">
      <c r="AG323" s="49" t="s">
        <v>434</v>
      </c>
      <c r="AH323" s="47" t="s">
        <v>3660</v>
      </c>
    </row>
    <row r="324" spans="33:34" ht="12.75">
      <c r="AG324" s="49" t="s">
        <v>435</v>
      </c>
      <c r="AH324" s="47" t="s">
        <v>3660</v>
      </c>
    </row>
    <row r="325" spans="33:34" ht="12.75">
      <c r="AG325" s="49" t="s">
        <v>436</v>
      </c>
      <c r="AH325" s="47" t="s">
        <v>3660</v>
      </c>
    </row>
    <row r="326" spans="33:34" ht="12.75">
      <c r="AG326" s="49" t="s">
        <v>437</v>
      </c>
      <c r="AH326" s="47" t="s">
        <v>3660</v>
      </c>
    </row>
    <row r="327" spans="33:34" ht="12.75">
      <c r="AG327" s="49" t="s">
        <v>438</v>
      </c>
      <c r="AH327" s="47" t="s">
        <v>3660</v>
      </c>
    </row>
    <row r="328" spans="33:34" ht="12.75">
      <c r="AG328" s="49" t="s">
        <v>439</v>
      </c>
      <c r="AH328" s="47" t="s">
        <v>3660</v>
      </c>
    </row>
    <row r="329" spans="33:34" ht="12.75">
      <c r="AG329" s="49" t="s">
        <v>440</v>
      </c>
      <c r="AH329" s="47" t="s">
        <v>3660</v>
      </c>
    </row>
    <row r="330" spans="33:34" ht="12.75">
      <c r="AG330" s="49" t="s">
        <v>441</v>
      </c>
      <c r="AH330" s="47" t="s">
        <v>3660</v>
      </c>
    </row>
    <row r="331" spans="33:34" ht="12.75">
      <c r="AG331" s="49" t="s">
        <v>442</v>
      </c>
      <c r="AH331" s="47" t="s">
        <v>3660</v>
      </c>
    </row>
    <row r="332" spans="33:34" ht="12.75">
      <c r="AG332" s="49" t="s">
        <v>443</v>
      </c>
      <c r="AH332" s="47" t="s">
        <v>3660</v>
      </c>
    </row>
    <row r="333" spans="33:34" ht="12.75">
      <c r="AG333" s="49" t="s">
        <v>444</v>
      </c>
      <c r="AH333" s="47" t="s">
        <v>3660</v>
      </c>
    </row>
    <row r="334" spans="33:34" ht="12.75">
      <c r="AG334" s="49" t="s">
        <v>445</v>
      </c>
      <c r="AH334" s="47" t="s">
        <v>3660</v>
      </c>
    </row>
    <row r="335" spans="33:34" ht="12.75">
      <c r="AG335" s="49" t="s">
        <v>446</v>
      </c>
      <c r="AH335" s="47" t="s">
        <v>3660</v>
      </c>
    </row>
    <row r="336" spans="33:34" ht="12.75">
      <c r="AG336" s="49" t="s">
        <v>447</v>
      </c>
      <c r="AH336" s="47" t="s">
        <v>3660</v>
      </c>
    </row>
    <row r="337" spans="33:34" ht="12.75">
      <c r="AG337" s="49" t="s">
        <v>448</v>
      </c>
      <c r="AH337" s="47" t="s">
        <v>3660</v>
      </c>
    </row>
    <row r="338" spans="33:34" ht="12.75">
      <c r="AG338" s="49" t="s">
        <v>449</v>
      </c>
      <c r="AH338" s="47" t="s">
        <v>3660</v>
      </c>
    </row>
    <row r="339" spans="33:34" ht="12.75">
      <c r="AG339" s="49" t="s">
        <v>450</v>
      </c>
      <c r="AH339" s="47" t="s">
        <v>3660</v>
      </c>
    </row>
    <row r="340" spans="33:34" ht="12.75">
      <c r="AG340" s="49" t="s">
        <v>451</v>
      </c>
      <c r="AH340" s="47" t="s">
        <v>3660</v>
      </c>
    </row>
    <row r="341" spans="33:34" ht="12.75">
      <c r="AG341" s="49" t="s">
        <v>452</v>
      </c>
      <c r="AH341" s="47" t="s">
        <v>3660</v>
      </c>
    </row>
    <row r="342" spans="33:34" ht="12.75">
      <c r="AG342" s="49" t="s">
        <v>453</v>
      </c>
      <c r="AH342" s="47" t="s">
        <v>3660</v>
      </c>
    </row>
    <row r="343" spans="33:34" ht="12.75">
      <c r="AG343" s="49" t="s">
        <v>454</v>
      </c>
      <c r="AH343" s="47" t="s">
        <v>3660</v>
      </c>
    </row>
    <row r="344" spans="33:34" ht="12.75">
      <c r="AG344" s="49" t="s">
        <v>455</v>
      </c>
      <c r="AH344" s="47" t="s">
        <v>3660</v>
      </c>
    </row>
    <row r="345" spans="33:34" ht="12.75">
      <c r="AG345" s="49" t="s">
        <v>456</v>
      </c>
      <c r="AH345" s="47" t="s">
        <v>3660</v>
      </c>
    </row>
    <row r="346" spans="33:34" ht="12.75">
      <c r="AG346" s="49" t="s">
        <v>457</v>
      </c>
      <c r="AH346" s="47" t="s">
        <v>3660</v>
      </c>
    </row>
    <row r="347" spans="33:34" ht="12.75">
      <c r="AG347" s="49" t="s">
        <v>458</v>
      </c>
      <c r="AH347" s="47" t="s">
        <v>3660</v>
      </c>
    </row>
    <row r="348" spans="33:34" ht="12.75">
      <c r="AG348" s="49" t="s">
        <v>459</v>
      </c>
      <c r="AH348" s="47" t="s">
        <v>3660</v>
      </c>
    </row>
    <row r="349" spans="33:34" ht="12.75">
      <c r="AG349" s="49" t="s">
        <v>460</v>
      </c>
      <c r="AH349" s="47" t="s">
        <v>3660</v>
      </c>
    </row>
    <row r="350" spans="33:34" ht="12.75">
      <c r="AG350" s="49" t="s">
        <v>461</v>
      </c>
      <c r="AH350" s="47" t="s">
        <v>3660</v>
      </c>
    </row>
    <row r="351" spans="33:34" ht="12.75">
      <c r="AG351" s="49" t="s">
        <v>462</v>
      </c>
      <c r="AH351" s="47" t="s">
        <v>3660</v>
      </c>
    </row>
    <row r="352" spans="33:34" ht="12.75">
      <c r="AG352" s="49" t="s">
        <v>463</v>
      </c>
      <c r="AH352" s="47" t="s">
        <v>3660</v>
      </c>
    </row>
    <row r="353" spans="33:34" ht="12.75">
      <c r="AG353" s="49" t="s">
        <v>464</v>
      </c>
      <c r="AH353" s="47" t="s">
        <v>3660</v>
      </c>
    </row>
    <row r="354" spans="33:34" ht="12.75">
      <c r="AG354" s="49" t="s">
        <v>465</v>
      </c>
      <c r="AH354" s="47" t="s">
        <v>3660</v>
      </c>
    </row>
    <row r="355" spans="33:34" ht="12.75">
      <c r="AG355" s="49" t="s">
        <v>466</v>
      </c>
      <c r="AH355" s="47" t="s">
        <v>3660</v>
      </c>
    </row>
    <row r="356" spans="33:34" ht="12.75">
      <c r="AG356" s="49" t="s">
        <v>467</v>
      </c>
      <c r="AH356" s="47" t="s">
        <v>3660</v>
      </c>
    </row>
    <row r="357" spans="33:34" ht="12.75">
      <c r="AG357" s="49" t="s">
        <v>468</v>
      </c>
      <c r="AH357" s="47" t="s">
        <v>3660</v>
      </c>
    </row>
    <row r="358" spans="33:34" ht="12.75">
      <c r="AG358" s="49" t="s">
        <v>469</v>
      </c>
      <c r="AH358" s="47" t="s">
        <v>3660</v>
      </c>
    </row>
    <row r="359" spans="33:34" ht="12.75">
      <c r="AG359" s="49" t="s">
        <v>470</v>
      </c>
      <c r="AH359" s="47" t="s">
        <v>3660</v>
      </c>
    </row>
    <row r="360" spans="33:34" ht="12.75">
      <c r="AG360" s="49" t="s">
        <v>471</v>
      </c>
      <c r="AH360" s="47" t="s">
        <v>3660</v>
      </c>
    </row>
    <row r="361" spans="33:34" ht="12.75">
      <c r="AG361" s="49" t="s">
        <v>472</v>
      </c>
      <c r="AH361" s="47" t="s">
        <v>3660</v>
      </c>
    </row>
    <row r="362" spans="33:34" ht="12.75">
      <c r="AG362" s="49" t="s">
        <v>473</v>
      </c>
      <c r="AH362" s="47" t="s">
        <v>3660</v>
      </c>
    </row>
    <row r="363" spans="33:34" ht="12.75">
      <c r="AG363" s="49" t="s">
        <v>474</v>
      </c>
      <c r="AH363" s="47" t="s">
        <v>3660</v>
      </c>
    </row>
    <row r="364" spans="33:34" ht="12.75">
      <c r="AG364" s="49" t="s">
        <v>475</v>
      </c>
      <c r="AH364" s="47" t="s">
        <v>3660</v>
      </c>
    </row>
    <row r="365" spans="33:34" ht="12.75">
      <c r="AG365" s="119" t="s">
        <v>476</v>
      </c>
      <c r="AH365" s="120" t="s">
        <v>3660</v>
      </c>
    </row>
    <row r="366" spans="33:34" ht="12.75">
      <c r="AG366" s="49" t="s">
        <v>477</v>
      </c>
      <c r="AH366" s="47" t="s">
        <v>1701</v>
      </c>
    </row>
    <row r="367" spans="33:34" ht="12.75">
      <c r="AG367" s="49" t="s">
        <v>478</v>
      </c>
      <c r="AH367" s="47" t="s">
        <v>1701</v>
      </c>
    </row>
    <row r="368" spans="33:34" ht="12.75">
      <c r="AG368" s="49" t="s">
        <v>479</v>
      </c>
      <c r="AH368" s="47" t="s">
        <v>1701</v>
      </c>
    </row>
    <row r="369" spans="33:34" ht="12.75">
      <c r="AG369" s="49" t="s">
        <v>480</v>
      </c>
      <c r="AH369" s="47" t="s">
        <v>1701</v>
      </c>
    </row>
    <row r="370" spans="33:34" ht="12.75">
      <c r="AG370" s="49" t="s">
        <v>481</v>
      </c>
      <c r="AH370" s="47" t="s">
        <v>1701</v>
      </c>
    </row>
    <row r="371" spans="33:34" ht="12.75">
      <c r="AG371" s="49" t="s">
        <v>482</v>
      </c>
      <c r="AH371" s="47" t="s">
        <v>1701</v>
      </c>
    </row>
    <row r="372" spans="33:34" ht="12.75">
      <c r="AG372" s="49" t="s">
        <v>483</v>
      </c>
      <c r="AH372" s="47" t="s">
        <v>1701</v>
      </c>
    </row>
    <row r="373" spans="33:34" ht="12.75">
      <c r="AG373" s="49" t="s">
        <v>484</v>
      </c>
      <c r="AH373" s="47" t="s">
        <v>1701</v>
      </c>
    </row>
    <row r="374" spans="33:34" ht="12.75">
      <c r="AG374" s="49" t="s">
        <v>485</v>
      </c>
      <c r="AH374" s="47" t="s">
        <v>1701</v>
      </c>
    </row>
    <row r="375" spans="33:34" ht="12.75">
      <c r="AG375" s="49" t="s">
        <v>486</v>
      </c>
      <c r="AH375" s="47" t="s">
        <v>1701</v>
      </c>
    </row>
    <row r="376" spans="33:34" ht="12.75">
      <c r="AG376" s="49" t="s">
        <v>487</v>
      </c>
      <c r="AH376" s="47" t="s">
        <v>1701</v>
      </c>
    </row>
    <row r="377" spans="33:34" ht="12.75">
      <c r="AG377" s="49" t="s">
        <v>488</v>
      </c>
      <c r="AH377" s="47" t="s">
        <v>1701</v>
      </c>
    </row>
    <row r="378" spans="33:34" ht="12.75">
      <c r="AG378" s="49" t="s">
        <v>489</v>
      </c>
      <c r="AH378" s="47" t="s">
        <v>843</v>
      </c>
    </row>
    <row r="379" spans="33:34" ht="12.75">
      <c r="AG379" s="49" t="s">
        <v>490</v>
      </c>
      <c r="AH379" s="47" t="s">
        <v>843</v>
      </c>
    </row>
    <row r="380" spans="33:34" ht="12.75">
      <c r="AG380" s="49" t="s">
        <v>491</v>
      </c>
      <c r="AH380" s="47" t="s">
        <v>843</v>
      </c>
    </row>
    <row r="381" spans="33:34" ht="12.75">
      <c r="AG381" s="49" t="s">
        <v>492</v>
      </c>
      <c r="AH381" s="47" t="s">
        <v>844</v>
      </c>
    </row>
    <row r="382" spans="33:34" ht="12.75">
      <c r="AG382" s="49" t="s">
        <v>493</v>
      </c>
      <c r="AH382" s="47" t="s">
        <v>844</v>
      </c>
    </row>
    <row r="383" spans="33:34" ht="12.75">
      <c r="AG383" s="49" t="s">
        <v>494</v>
      </c>
      <c r="AH383" s="47" t="s">
        <v>844</v>
      </c>
    </row>
    <row r="384" spans="33:34" ht="12.75">
      <c r="AG384" s="49" t="s">
        <v>495</v>
      </c>
      <c r="AH384" s="47" t="s">
        <v>845</v>
      </c>
    </row>
    <row r="385" spans="33:34" ht="12.75">
      <c r="AG385" s="49" t="s">
        <v>496</v>
      </c>
      <c r="AH385" s="47" t="s">
        <v>845</v>
      </c>
    </row>
    <row r="386" spans="33:34" ht="12.75">
      <c r="AG386" s="49" t="s">
        <v>497</v>
      </c>
      <c r="AH386" s="47" t="s">
        <v>845</v>
      </c>
    </row>
    <row r="387" spans="33:34" ht="12.75">
      <c r="AG387" s="49" t="s">
        <v>498</v>
      </c>
      <c r="AH387" s="47" t="s">
        <v>846</v>
      </c>
    </row>
    <row r="388" spans="33:34" ht="12.75">
      <c r="AG388" s="49" t="s">
        <v>499</v>
      </c>
      <c r="AH388" s="47" t="s">
        <v>846</v>
      </c>
    </row>
    <row r="389" spans="33:34" ht="12.75">
      <c r="AG389" s="49" t="s">
        <v>500</v>
      </c>
      <c r="AH389" s="47" t="s">
        <v>846</v>
      </c>
    </row>
    <row r="390" spans="33:34" ht="12.75">
      <c r="AG390" s="49" t="s">
        <v>501</v>
      </c>
      <c r="AH390" s="47" t="s">
        <v>846</v>
      </c>
    </row>
    <row r="391" spans="33:34" ht="12.75">
      <c r="AG391" s="49" t="s">
        <v>502</v>
      </c>
      <c r="AH391" s="47" t="s">
        <v>847</v>
      </c>
    </row>
    <row r="392" spans="33:34" ht="12.75">
      <c r="AG392" s="49" t="s">
        <v>503</v>
      </c>
      <c r="AH392" s="47" t="s">
        <v>847</v>
      </c>
    </row>
    <row r="393" spans="33:34" ht="12.75">
      <c r="AG393" s="49" t="s">
        <v>504</v>
      </c>
      <c r="AH393" s="47" t="s">
        <v>847</v>
      </c>
    </row>
    <row r="394" spans="33:34" ht="12.75">
      <c r="AG394" s="49" t="s">
        <v>505</v>
      </c>
      <c r="AH394" s="47" t="s">
        <v>847</v>
      </c>
    </row>
    <row r="395" spans="33:34" ht="12.75">
      <c r="AG395" s="49" t="s">
        <v>506</v>
      </c>
      <c r="AH395" s="47" t="s">
        <v>848</v>
      </c>
    </row>
    <row r="396" spans="33:34" ht="12.75">
      <c r="AG396" s="49" t="s">
        <v>507</v>
      </c>
      <c r="AH396" s="47" t="s">
        <v>848</v>
      </c>
    </row>
    <row r="397" spans="33:34" ht="12.75">
      <c r="AG397" s="49" t="s">
        <v>508</v>
      </c>
      <c r="AH397" s="47" t="s">
        <v>848</v>
      </c>
    </row>
    <row r="398" spans="33:34" ht="12.75">
      <c r="AG398" s="49" t="s">
        <v>509</v>
      </c>
      <c r="AH398" s="47" t="s">
        <v>848</v>
      </c>
    </row>
    <row r="399" spans="33:34" ht="12.75">
      <c r="AG399" s="49" t="s">
        <v>510</v>
      </c>
      <c r="AH399" s="47" t="s">
        <v>3661</v>
      </c>
    </row>
    <row r="400" spans="33:34" ht="12.75">
      <c r="AG400" s="49" t="s">
        <v>511</v>
      </c>
      <c r="AH400" s="47" t="s">
        <v>3661</v>
      </c>
    </row>
    <row r="401" spans="33:34" ht="12.75">
      <c r="AG401" s="49" t="s">
        <v>512</v>
      </c>
      <c r="AH401" s="47" t="s">
        <v>3661</v>
      </c>
    </row>
    <row r="402" spans="33:34" ht="12.75">
      <c r="AG402" s="49" t="s">
        <v>513</v>
      </c>
      <c r="AH402" s="47" t="s">
        <v>3661</v>
      </c>
    </row>
    <row r="403" spans="33:34" ht="12.75">
      <c r="AG403" s="49" t="s">
        <v>514</v>
      </c>
      <c r="AH403" s="47" t="s">
        <v>3661</v>
      </c>
    </row>
    <row r="404" spans="33:34" ht="12.75">
      <c r="AG404" s="49" t="s">
        <v>515</v>
      </c>
      <c r="AH404" s="47" t="s">
        <v>3661</v>
      </c>
    </row>
    <row r="405" spans="33:34" ht="12.75">
      <c r="AG405" s="49" t="s">
        <v>516</v>
      </c>
      <c r="AH405" s="47" t="s">
        <v>3662</v>
      </c>
    </row>
    <row r="406" spans="33:34" ht="12.75">
      <c r="AG406" s="49" t="s">
        <v>517</v>
      </c>
      <c r="AH406" s="47" t="s">
        <v>3662</v>
      </c>
    </row>
    <row r="407" spans="33:34" ht="12.75">
      <c r="AG407" s="49" t="s">
        <v>518</v>
      </c>
      <c r="AH407" s="47" t="s">
        <v>3662</v>
      </c>
    </row>
    <row r="408" spans="33:34" ht="12.75">
      <c r="AG408" s="49" t="s">
        <v>519</v>
      </c>
      <c r="AH408" s="47" t="s">
        <v>3662</v>
      </c>
    </row>
    <row r="409" spans="33:34" ht="12.75">
      <c r="AG409" s="49" t="s">
        <v>520</v>
      </c>
      <c r="AH409" s="47" t="s">
        <v>3662</v>
      </c>
    </row>
    <row r="410" spans="33:34" ht="12.75">
      <c r="AG410" s="49" t="s">
        <v>521</v>
      </c>
      <c r="AH410" s="47" t="s">
        <v>3662</v>
      </c>
    </row>
    <row r="411" spans="33:34" ht="12.75">
      <c r="AG411" s="49" t="s">
        <v>522</v>
      </c>
      <c r="AH411" s="47" t="s">
        <v>3662</v>
      </c>
    </row>
    <row r="412" spans="33:34" ht="12.75">
      <c r="AG412" s="49" t="s">
        <v>523</v>
      </c>
      <c r="AH412" s="47" t="s">
        <v>3662</v>
      </c>
    </row>
    <row r="413" spans="33:34" ht="12.75">
      <c r="AG413" s="49" t="s">
        <v>524</v>
      </c>
      <c r="AH413" s="47" t="s">
        <v>3662</v>
      </c>
    </row>
    <row r="414" spans="33:34" ht="12.75">
      <c r="AG414" s="49" t="s">
        <v>525</v>
      </c>
      <c r="AH414" s="47" t="s">
        <v>3662</v>
      </c>
    </row>
    <row r="415" spans="33:34" ht="12.75">
      <c r="AG415" s="49" t="s">
        <v>526</v>
      </c>
      <c r="AH415" s="47" t="s">
        <v>3662</v>
      </c>
    </row>
    <row r="416" spans="33:34" ht="12.75">
      <c r="AG416" s="49" t="s">
        <v>527</v>
      </c>
      <c r="AH416" s="47" t="s">
        <v>3662</v>
      </c>
    </row>
    <row r="417" spans="33:34" ht="12.75">
      <c r="AG417" s="49" t="s">
        <v>528</v>
      </c>
      <c r="AH417" s="47" t="s">
        <v>3662</v>
      </c>
    </row>
    <row r="418" spans="33:34" ht="12.75">
      <c r="AG418" s="49" t="s">
        <v>529</v>
      </c>
      <c r="AH418" s="47" t="s">
        <v>3662</v>
      </c>
    </row>
    <row r="419" spans="33:34" ht="12.75">
      <c r="AG419" s="49" t="s">
        <v>530</v>
      </c>
      <c r="AH419" s="47" t="s">
        <v>3662</v>
      </c>
    </row>
    <row r="420" spans="33:34" ht="12.75">
      <c r="AG420" s="49" t="s">
        <v>531</v>
      </c>
      <c r="AH420" s="47" t="s">
        <v>3662</v>
      </c>
    </row>
    <row r="421" spans="33:34" ht="12.75">
      <c r="AG421" s="49" t="s">
        <v>532</v>
      </c>
      <c r="AH421" s="47" t="s">
        <v>3662</v>
      </c>
    </row>
    <row r="422" spans="33:34" ht="12.75">
      <c r="AG422" s="49" t="s">
        <v>533</v>
      </c>
      <c r="AH422" s="47" t="s">
        <v>3662</v>
      </c>
    </row>
    <row r="423" spans="33:34" ht="12.75">
      <c r="AG423" s="49" t="s">
        <v>534</v>
      </c>
      <c r="AH423" s="47" t="s">
        <v>3662</v>
      </c>
    </row>
    <row r="424" spans="33:34" ht="12.75">
      <c r="AG424" s="49" t="s">
        <v>535</v>
      </c>
      <c r="AH424" s="47" t="s">
        <v>3662</v>
      </c>
    </row>
    <row r="425" spans="33:34" ht="12.75">
      <c r="AG425" s="49" t="s">
        <v>536</v>
      </c>
      <c r="AH425" s="47" t="s">
        <v>3662</v>
      </c>
    </row>
    <row r="426" spans="33:34" ht="12.75">
      <c r="AG426" s="49" t="s">
        <v>537</v>
      </c>
      <c r="AH426" s="47" t="s">
        <v>3662</v>
      </c>
    </row>
    <row r="427" spans="33:34" ht="12.75">
      <c r="AG427" s="49" t="s">
        <v>538</v>
      </c>
      <c r="AH427" s="47" t="s">
        <v>3662</v>
      </c>
    </row>
    <row r="428" spans="33:34" ht="12.75">
      <c r="AG428" s="49" t="s">
        <v>539</v>
      </c>
      <c r="AH428" s="47" t="s">
        <v>3662</v>
      </c>
    </row>
    <row r="429" spans="33:34" ht="12.75">
      <c r="AG429" s="49" t="s">
        <v>540</v>
      </c>
      <c r="AH429" s="47" t="s">
        <v>3662</v>
      </c>
    </row>
    <row r="430" spans="33:34" ht="12.75">
      <c r="AG430" s="49" t="s">
        <v>541</v>
      </c>
      <c r="AH430" s="47" t="s">
        <v>3662</v>
      </c>
    </row>
    <row r="431" spans="33:34" ht="12.75">
      <c r="AG431" s="49" t="s">
        <v>542</v>
      </c>
      <c r="AH431" s="47" t="s">
        <v>3662</v>
      </c>
    </row>
    <row r="432" spans="33:34" ht="12.75">
      <c r="AG432" s="49" t="s">
        <v>543</v>
      </c>
      <c r="AH432" s="47" t="s">
        <v>3662</v>
      </c>
    </row>
    <row r="433" spans="33:34" ht="12.75">
      <c r="AG433" s="49" t="s">
        <v>544</v>
      </c>
      <c r="AH433" s="47" t="s">
        <v>3662</v>
      </c>
    </row>
    <row r="434" spans="33:34" ht="12.75">
      <c r="AG434" s="49" t="s">
        <v>545</v>
      </c>
      <c r="AH434" s="47" t="s">
        <v>3662</v>
      </c>
    </row>
    <row r="435" spans="33:34" ht="12.75">
      <c r="AG435" s="49" t="s">
        <v>546</v>
      </c>
      <c r="AH435" s="47" t="s">
        <v>3662</v>
      </c>
    </row>
    <row r="436" spans="33:34" ht="12.75">
      <c r="AG436" s="49" t="s">
        <v>547</v>
      </c>
      <c r="AH436" s="47" t="s">
        <v>3662</v>
      </c>
    </row>
    <row r="437" spans="33:34" ht="12.75">
      <c r="AG437" s="49" t="s">
        <v>548</v>
      </c>
      <c r="AH437" s="47" t="s">
        <v>3662</v>
      </c>
    </row>
    <row r="438" spans="33:34" ht="12.75">
      <c r="AG438" s="49" t="s">
        <v>549</v>
      </c>
      <c r="AH438" s="47" t="s">
        <v>3662</v>
      </c>
    </row>
    <row r="439" spans="33:34" ht="12.75">
      <c r="AG439" s="49" t="s">
        <v>550</v>
      </c>
      <c r="AH439" s="47" t="s">
        <v>3662</v>
      </c>
    </row>
    <row r="440" spans="33:34" ht="12.75">
      <c r="AG440" s="49" t="s">
        <v>551</v>
      </c>
      <c r="AH440" s="47" t="s">
        <v>3662</v>
      </c>
    </row>
    <row r="441" spans="33:34" ht="12.75">
      <c r="AG441" s="49" t="s">
        <v>552</v>
      </c>
      <c r="AH441" s="47" t="s">
        <v>3662</v>
      </c>
    </row>
    <row r="442" spans="33:34" ht="12.75">
      <c r="AG442" s="49" t="s">
        <v>553</v>
      </c>
      <c r="AH442" s="47" t="s">
        <v>3662</v>
      </c>
    </row>
    <row r="443" spans="33:34" ht="12.75">
      <c r="AG443" s="49" t="s">
        <v>554</v>
      </c>
      <c r="AH443" s="47" t="s">
        <v>3662</v>
      </c>
    </row>
    <row r="444" spans="33:34" ht="12.75">
      <c r="AG444" s="49" t="s">
        <v>555</v>
      </c>
      <c r="AH444" s="47" t="s">
        <v>3662</v>
      </c>
    </row>
    <row r="445" spans="33:34" ht="12.75">
      <c r="AG445" s="49" t="s">
        <v>556</v>
      </c>
      <c r="AH445" s="47" t="s">
        <v>3662</v>
      </c>
    </row>
    <row r="446" spans="33:34" ht="12.75">
      <c r="AG446" s="49" t="s">
        <v>557</v>
      </c>
      <c r="AH446" s="47" t="s">
        <v>3662</v>
      </c>
    </row>
    <row r="447" spans="33:34" ht="12.75">
      <c r="AG447" s="49" t="s">
        <v>558</v>
      </c>
      <c r="AH447" s="47" t="s">
        <v>3662</v>
      </c>
    </row>
    <row r="448" spans="33:34" ht="12.75">
      <c r="AG448" s="49" t="s">
        <v>559</v>
      </c>
      <c r="AH448" s="47" t="s">
        <v>3662</v>
      </c>
    </row>
    <row r="449" spans="33:34" ht="12.75">
      <c r="AG449" s="49" t="s">
        <v>560</v>
      </c>
      <c r="AH449" s="47" t="s">
        <v>3662</v>
      </c>
    </row>
    <row r="450" spans="33:34" ht="12.75">
      <c r="AG450" s="49" t="s">
        <v>561</v>
      </c>
      <c r="AH450" s="47" t="s">
        <v>3662</v>
      </c>
    </row>
    <row r="451" spans="33:34" ht="12.75">
      <c r="AG451" s="49" t="s">
        <v>562</v>
      </c>
      <c r="AH451" s="47" t="s">
        <v>3662</v>
      </c>
    </row>
    <row r="452" spans="33:34" ht="12.75">
      <c r="AG452" s="49" t="s">
        <v>563</v>
      </c>
      <c r="AH452" s="47" t="s">
        <v>3662</v>
      </c>
    </row>
    <row r="453" spans="33:34" ht="12.75">
      <c r="AG453" s="49" t="s">
        <v>564</v>
      </c>
      <c r="AH453" s="47" t="s">
        <v>3662</v>
      </c>
    </row>
    <row r="454" spans="33:34" ht="12.75">
      <c r="AG454" s="49" t="s">
        <v>565</v>
      </c>
      <c r="AH454" s="47" t="s">
        <v>3662</v>
      </c>
    </row>
    <row r="455" spans="33:34" ht="12.75">
      <c r="AG455" s="49" t="s">
        <v>566</v>
      </c>
      <c r="AH455" s="47" t="s">
        <v>3662</v>
      </c>
    </row>
    <row r="456" spans="33:34" ht="12.75">
      <c r="AG456" s="49" t="s">
        <v>567</v>
      </c>
      <c r="AH456" s="47" t="s">
        <v>3662</v>
      </c>
    </row>
    <row r="457" spans="33:34" ht="12.75">
      <c r="AG457" s="49" t="s">
        <v>568</v>
      </c>
      <c r="AH457" s="47" t="s">
        <v>1701</v>
      </c>
    </row>
    <row r="458" spans="33:34" ht="12.75">
      <c r="AG458" s="49" t="s">
        <v>569</v>
      </c>
      <c r="AH458" s="47" t="s">
        <v>1701</v>
      </c>
    </row>
    <row r="459" spans="33:34" ht="12.75">
      <c r="AG459" s="49" t="s">
        <v>570</v>
      </c>
      <c r="AH459" s="47" t="s">
        <v>1701</v>
      </c>
    </row>
    <row r="460" spans="33:34" ht="12.75">
      <c r="AG460" s="49" t="s">
        <v>571</v>
      </c>
      <c r="AH460" s="47" t="s">
        <v>1701</v>
      </c>
    </row>
    <row r="461" spans="33:34" ht="12.75">
      <c r="AG461" s="49" t="s">
        <v>572</v>
      </c>
      <c r="AH461" s="47" t="s">
        <v>1701</v>
      </c>
    </row>
    <row r="462" spans="33:34" ht="12.75">
      <c r="AG462" s="49" t="s">
        <v>573</v>
      </c>
      <c r="AH462" s="47" t="s">
        <v>1701</v>
      </c>
    </row>
    <row r="463" spans="33:34" ht="12.75">
      <c r="AG463" s="49" t="s">
        <v>574</v>
      </c>
      <c r="AH463" s="47" t="s">
        <v>1701</v>
      </c>
    </row>
    <row r="464" spans="33:34" ht="12.75">
      <c r="AG464" s="49" t="s">
        <v>575</v>
      </c>
      <c r="AH464" s="47" t="s">
        <v>1701</v>
      </c>
    </row>
    <row r="465" spans="33:34" ht="12.75">
      <c r="AG465" s="49" t="s">
        <v>576</v>
      </c>
      <c r="AH465" s="47" t="s">
        <v>1701</v>
      </c>
    </row>
    <row r="466" spans="33:34" ht="12.75">
      <c r="AG466" s="49" t="s">
        <v>577</v>
      </c>
      <c r="AH466" s="47" t="s">
        <v>1701</v>
      </c>
    </row>
    <row r="467" spans="33:34" ht="12.75">
      <c r="AG467" s="49" t="s">
        <v>578</v>
      </c>
      <c r="AH467" s="47" t="s">
        <v>1701</v>
      </c>
    </row>
    <row r="468" spans="33:34" ht="12.75">
      <c r="AG468" s="49" t="s">
        <v>579</v>
      </c>
      <c r="AH468" s="47" t="s">
        <v>1701</v>
      </c>
    </row>
    <row r="469" spans="33:34" ht="12.75">
      <c r="AG469" s="49" t="s">
        <v>580</v>
      </c>
      <c r="AH469" s="47" t="s">
        <v>843</v>
      </c>
    </row>
    <row r="470" spans="33:34" ht="12.75">
      <c r="AG470" s="49" t="s">
        <v>581</v>
      </c>
      <c r="AH470" s="47" t="s">
        <v>843</v>
      </c>
    </row>
    <row r="471" spans="33:34" ht="12.75">
      <c r="AG471" s="49" t="s">
        <v>582</v>
      </c>
      <c r="AH471" s="47" t="s">
        <v>843</v>
      </c>
    </row>
    <row r="472" spans="33:34" ht="12.75">
      <c r="AG472" s="49" t="s">
        <v>583</v>
      </c>
      <c r="AH472" s="47" t="s">
        <v>844</v>
      </c>
    </row>
    <row r="473" spans="33:34" ht="12.75">
      <c r="AG473" s="49" t="s">
        <v>584</v>
      </c>
      <c r="AH473" s="47" t="s">
        <v>844</v>
      </c>
    </row>
    <row r="474" spans="33:34" ht="12.75">
      <c r="AG474" s="49" t="s">
        <v>585</v>
      </c>
      <c r="AH474" s="47" t="s">
        <v>844</v>
      </c>
    </row>
    <row r="475" spans="33:34" ht="12.75">
      <c r="AG475" s="49" t="s">
        <v>586</v>
      </c>
      <c r="AH475" s="47" t="s">
        <v>845</v>
      </c>
    </row>
    <row r="476" spans="33:34" ht="12.75">
      <c r="AG476" s="49" t="s">
        <v>587</v>
      </c>
      <c r="AH476" s="47" t="s">
        <v>845</v>
      </c>
    </row>
    <row r="477" spans="33:34" ht="12.75">
      <c r="AG477" s="49" t="s">
        <v>588</v>
      </c>
      <c r="AH477" s="47" t="s">
        <v>845</v>
      </c>
    </row>
    <row r="478" spans="33:34" ht="12.75">
      <c r="AG478" s="49" t="s">
        <v>589</v>
      </c>
      <c r="AH478" s="47" t="s">
        <v>846</v>
      </c>
    </row>
    <row r="479" spans="33:34" ht="12.75">
      <c r="AG479" s="49" t="s">
        <v>590</v>
      </c>
      <c r="AH479" s="47" t="s">
        <v>846</v>
      </c>
    </row>
    <row r="480" spans="33:34" ht="12.75">
      <c r="AG480" s="49" t="s">
        <v>591</v>
      </c>
      <c r="AH480" s="47" t="s">
        <v>846</v>
      </c>
    </row>
    <row r="481" spans="33:34" ht="12.75">
      <c r="AG481" s="49" t="s">
        <v>592</v>
      </c>
      <c r="AH481" s="47" t="s">
        <v>846</v>
      </c>
    </row>
    <row r="482" spans="33:34" ht="12.75">
      <c r="AG482" s="49" t="s">
        <v>593</v>
      </c>
      <c r="AH482" s="47" t="s">
        <v>847</v>
      </c>
    </row>
    <row r="483" spans="33:34" ht="12.75">
      <c r="AG483" s="49" t="s">
        <v>594</v>
      </c>
      <c r="AH483" s="47" t="s">
        <v>847</v>
      </c>
    </row>
    <row r="484" spans="33:34" ht="12.75">
      <c r="AG484" s="49" t="s">
        <v>595</v>
      </c>
      <c r="AH484" s="47" t="s">
        <v>847</v>
      </c>
    </row>
    <row r="485" spans="33:34" ht="12.75">
      <c r="AG485" s="49" t="s">
        <v>596</v>
      </c>
      <c r="AH485" s="47" t="s">
        <v>847</v>
      </c>
    </row>
    <row r="486" spans="33:34" ht="12.75">
      <c r="AG486" s="49" t="s">
        <v>597</v>
      </c>
      <c r="AH486" s="47" t="s">
        <v>848</v>
      </c>
    </row>
    <row r="487" spans="33:34" ht="12.75">
      <c r="AG487" s="49" t="s">
        <v>598</v>
      </c>
      <c r="AH487" s="47" t="s">
        <v>848</v>
      </c>
    </row>
    <row r="488" spans="33:34" ht="12.75">
      <c r="AG488" s="49" t="s">
        <v>599</v>
      </c>
      <c r="AH488" s="47" t="s">
        <v>848</v>
      </c>
    </row>
    <row r="489" spans="33:34" ht="12.75">
      <c r="AG489" s="49" t="s">
        <v>600</v>
      </c>
      <c r="AH489" s="47" t="s">
        <v>848</v>
      </c>
    </row>
    <row r="490" spans="33:34" ht="12.75">
      <c r="AG490" s="49" t="s">
        <v>601</v>
      </c>
      <c r="AH490" s="47" t="s">
        <v>3661</v>
      </c>
    </row>
    <row r="491" spans="33:34" ht="12.75">
      <c r="AG491" s="49" t="s">
        <v>602</v>
      </c>
      <c r="AH491" s="47" t="s">
        <v>3661</v>
      </c>
    </row>
    <row r="492" spans="33:34" ht="12.75">
      <c r="AG492" s="49" t="s">
        <v>603</v>
      </c>
      <c r="AH492" s="47" t="s">
        <v>3661</v>
      </c>
    </row>
    <row r="493" spans="33:34" ht="12.75">
      <c r="AG493" s="49" t="s">
        <v>604</v>
      </c>
      <c r="AH493" s="47" t="s">
        <v>3661</v>
      </c>
    </row>
    <row r="494" spans="33:34" ht="12.75">
      <c r="AG494" s="49" t="s">
        <v>605</v>
      </c>
      <c r="AH494" s="47" t="s">
        <v>3661</v>
      </c>
    </row>
    <row r="495" spans="33:34" ht="12.75">
      <c r="AG495" s="49" t="s">
        <v>606</v>
      </c>
      <c r="AH495" s="47" t="s">
        <v>3661</v>
      </c>
    </row>
    <row r="496" spans="33:34" ht="12.75">
      <c r="AG496" s="49" t="s">
        <v>607</v>
      </c>
      <c r="AH496" s="47" t="s">
        <v>3662</v>
      </c>
    </row>
    <row r="497" spans="33:34" ht="12.75">
      <c r="AG497" s="49" t="s">
        <v>608</v>
      </c>
      <c r="AH497" s="47" t="s">
        <v>3662</v>
      </c>
    </row>
    <row r="498" spans="33:34" ht="12.75">
      <c r="AG498" s="49" t="s">
        <v>609</v>
      </c>
      <c r="AH498" s="47" t="s">
        <v>3662</v>
      </c>
    </row>
    <row r="499" spans="33:34" ht="12.75">
      <c r="AG499" s="49" t="s">
        <v>610</v>
      </c>
      <c r="AH499" s="47" t="s">
        <v>3662</v>
      </c>
    </row>
    <row r="500" spans="33:34" ht="12.75">
      <c r="AG500" s="49" t="s">
        <v>611</v>
      </c>
      <c r="AH500" s="47" t="s">
        <v>3662</v>
      </c>
    </row>
    <row r="501" spans="33:34" ht="12.75">
      <c r="AG501" s="49" t="s">
        <v>612</v>
      </c>
      <c r="AH501" s="47" t="s">
        <v>3662</v>
      </c>
    </row>
    <row r="502" spans="33:34" ht="12.75">
      <c r="AG502" s="49" t="s">
        <v>613</v>
      </c>
      <c r="AH502" s="47" t="s">
        <v>3662</v>
      </c>
    </row>
    <row r="503" spans="33:34" ht="12.75">
      <c r="AG503" s="49" t="s">
        <v>614</v>
      </c>
      <c r="AH503" s="47" t="s">
        <v>3662</v>
      </c>
    </row>
    <row r="504" spans="33:34" ht="12.75">
      <c r="AG504" s="49" t="s">
        <v>615</v>
      </c>
      <c r="AH504" s="47" t="s">
        <v>3662</v>
      </c>
    </row>
    <row r="505" spans="33:34" ht="12.75">
      <c r="AG505" s="49" t="s">
        <v>616</v>
      </c>
      <c r="AH505" s="47" t="s">
        <v>3662</v>
      </c>
    </row>
    <row r="506" spans="33:34" ht="12.75">
      <c r="AG506" s="49" t="s">
        <v>617</v>
      </c>
      <c r="AH506" s="47" t="s">
        <v>3662</v>
      </c>
    </row>
    <row r="507" spans="33:34" ht="12.75">
      <c r="AG507" s="49" t="s">
        <v>618</v>
      </c>
      <c r="AH507" s="47" t="s">
        <v>3662</v>
      </c>
    </row>
    <row r="508" spans="33:34" ht="12.75">
      <c r="AG508" s="49" t="s">
        <v>619</v>
      </c>
      <c r="AH508" s="47" t="s">
        <v>3662</v>
      </c>
    </row>
    <row r="509" spans="33:34" ht="12.75">
      <c r="AG509" s="49" t="s">
        <v>620</v>
      </c>
      <c r="AH509" s="47" t="s">
        <v>3662</v>
      </c>
    </row>
    <row r="510" spans="33:34" ht="12.75">
      <c r="AG510" s="49" t="s">
        <v>621</v>
      </c>
      <c r="AH510" s="47" t="s">
        <v>3662</v>
      </c>
    </row>
    <row r="511" spans="33:34" ht="12.75">
      <c r="AG511" s="49" t="s">
        <v>622</v>
      </c>
      <c r="AH511" s="47" t="s">
        <v>3662</v>
      </c>
    </row>
    <row r="512" spans="33:34" ht="12.75">
      <c r="AG512" s="49" t="s">
        <v>623</v>
      </c>
      <c r="AH512" s="47" t="s">
        <v>3662</v>
      </c>
    </row>
    <row r="513" spans="33:34" ht="12.75">
      <c r="AG513" s="49" t="s">
        <v>624</v>
      </c>
      <c r="AH513" s="47" t="s">
        <v>3662</v>
      </c>
    </row>
    <row r="514" spans="33:34" ht="12.75">
      <c r="AG514" s="49" t="s">
        <v>625</v>
      </c>
      <c r="AH514" s="47" t="s">
        <v>3662</v>
      </c>
    </row>
    <row r="515" spans="33:34" ht="12.75">
      <c r="AG515" s="49" t="s">
        <v>626</v>
      </c>
      <c r="AH515" s="47" t="s">
        <v>3662</v>
      </c>
    </row>
    <row r="516" spans="33:34" ht="12.75">
      <c r="AG516" s="49" t="s">
        <v>627</v>
      </c>
      <c r="AH516" s="47" t="s">
        <v>3662</v>
      </c>
    </row>
    <row r="517" spans="33:34" ht="12.75">
      <c r="AG517" s="49" t="s">
        <v>628</v>
      </c>
      <c r="AH517" s="47" t="s">
        <v>3662</v>
      </c>
    </row>
    <row r="518" spans="33:34" ht="12.75">
      <c r="AG518" s="49" t="s">
        <v>629</v>
      </c>
      <c r="AH518" s="47" t="s">
        <v>3662</v>
      </c>
    </row>
    <row r="519" spans="33:34" ht="12.75">
      <c r="AG519" s="49" t="s">
        <v>630</v>
      </c>
      <c r="AH519" s="47" t="s">
        <v>3662</v>
      </c>
    </row>
    <row r="520" spans="33:34" ht="12.75">
      <c r="AG520" s="49" t="s">
        <v>631</v>
      </c>
      <c r="AH520" s="47" t="s">
        <v>3662</v>
      </c>
    </row>
    <row r="521" spans="33:34" ht="12.75">
      <c r="AG521" s="49" t="s">
        <v>632</v>
      </c>
      <c r="AH521" s="47" t="s">
        <v>3662</v>
      </c>
    </row>
    <row r="522" spans="33:34" ht="12.75">
      <c r="AG522" s="49" t="s">
        <v>633</v>
      </c>
      <c r="AH522" s="47" t="s">
        <v>3662</v>
      </c>
    </row>
    <row r="523" spans="33:34" ht="12.75">
      <c r="AG523" s="49" t="s">
        <v>634</v>
      </c>
      <c r="AH523" s="47" t="s">
        <v>3662</v>
      </c>
    </row>
    <row r="524" spans="33:34" ht="12.75">
      <c r="AG524" s="49" t="s">
        <v>635</v>
      </c>
      <c r="AH524" s="47" t="s">
        <v>3662</v>
      </c>
    </row>
    <row r="525" spans="33:34" ht="12.75">
      <c r="AG525" s="49" t="s">
        <v>636</v>
      </c>
      <c r="AH525" s="47" t="s">
        <v>3662</v>
      </c>
    </row>
    <row r="526" spans="33:34" ht="12.75">
      <c r="AG526" s="49" t="s">
        <v>637</v>
      </c>
      <c r="AH526" s="47" t="s">
        <v>3662</v>
      </c>
    </row>
    <row r="527" spans="33:34" ht="12.75">
      <c r="AG527" s="49" t="s">
        <v>638</v>
      </c>
      <c r="AH527" s="47" t="s">
        <v>3662</v>
      </c>
    </row>
    <row r="528" spans="33:34" ht="12.75">
      <c r="AG528" s="49" t="s">
        <v>639</v>
      </c>
      <c r="AH528" s="47" t="s">
        <v>3662</v>
      </c>
    </row>
    <row r="529" spans="33:34" ht="12.75">
      <c r="AG529" s="49" t="s">
        <v>640</v>
      </c>
      <c r="AH529" s="47" t="s">
        <v>3662</v>
      </c>
    </row>
    <row r="530" spans="33:34" ht="12.75">
      <c r="AG530" s="49" t="s">
        <v>641</v>
      </c>
      <c r="AH530" s="47" t="s">
        <v>3662</v>
      </c>
    </row>
    <row r="531" spans="33:34" ht="12.75">
      <c r="AG531" s="49" t="s">
        <v>642</v>
      </c>
      <c r="AH531" s="47" t="s">
        <v>3662</v>
      </c>
    </row>
    <row r="532" spans="33:34" ht="12.75">
      <c r="AG532" s="49" t="s">
        <v>643</v>
      </c>
      <c r="AH532" s="47" t="s">
        <v>3662</v>
      </c>
    </row>
    <row r="533" spans="33:34" ht="12.75">
      <c r="AG533" s="49" t="s">
        <v>644</v>
      </c>
      <c r="AH533" s="47" t="s">
        <v>3662</v>
      </c>
    </row>
    <row r="534" spans="33:34" ht="12.75">
      <c r="AG534" s="49" t="s">
        <v>645</v>
      </c>
      <c r="AH534" s="47" t="s">
        <v>3662</v>
      </c>
    </row>
    <row r="535" spans="33:34" ht="12.75">
      <c r="AG535" s="49" t="s">
        <v>646</v>
      </c>
      <c r="AH535" s="47" t="s">
        <v>3662</v>
      </c>
    </row>
    <row r="536" spans="33:34" ht="12.75">
      <c r="AG536" s="49" t="s">
        <v>647</v>
      </c>
      <c r="AH536" s="47" t="s">
        <v>3662</v>
      </c>
    </row>
    <row r="537" spans="33:34" ht="12.75">
      <c r="AG537" s="49" t="s">
        <v>648</v>
      </c>
      <c r="AH537" s="47" t="s">
        <v>3662</v>
      </c>
    </row>
    <row r="538" spans="33:34" ht="12.75">
      <c r="AG538" s="49" t="s">
        <v>649</v>
      </c>
      <c r="AH538" s="47" t="s">
        <v>3662</v>
      </c>
    </row>
    <row r="539" spans="33:34" ht="12.75">
      <c r="AG539" s="49" t="s">
        <v>650</v>
      </c>
      <c r="AH539" s="47" t="s">
        <v>3662</v>
      </c>
    </row>
    <row r="540" spans="33:34" ht="12.75">
      <c r="AG540" s="49" t="s">
        <v>651</v>
      </c>
      <c r="AH540" s="47" t="s">
        <v>3662</v>
      </c>
    </row>
    <row r="541" spans="33:34" ht="12.75">
      <c r="AG541" s="49" t="s">
        <v>652</v>
      </c>
      <c r="AH541" s="47" t="s">
        <v>3662</v>
      </c>
    </row>
    <row r="542" spans="33:34" ht="12.75">
      <c r="AG542" s="49" t="s">
        <v>653</v>
      </c>
      <c r="AH542" s="47" t="s">
        <v>3662</v>
      </c>
    </row>
    <row r="543" spans="33:34" ht="12.75">
      <c r="AG543" s="49" t="s">
        <v>654</v>
      </c>
      <c r="AH543" s="47" t="s">
        <v>3662</v>
      </c>
    </row>
    <row r="544" spans="33:34" ht="12.75">
      <c r="AG544" s="49" t="s">
        <v>655</v>
      </c>
      <c r="AH544" s="47" t="s">
        <v>3662</v>
      </c>
    </row>
    <row r="545" spans="33:34" ht="12.75">
      <c r="AG545" s="49" t="s">
        <v>656</v>
      </c>
      <c r="AH545" s="47" t="s">
        <v>3662</v>
      </c>
    </row>
    <row r="546" spans="33:34" ht="12.75">
      <c r="AG546" s="49" t="s">
        <v>657</v>
      </c>
      <c r="AH546" s="47" t="s">
        <v>3662</v>
      </c>
    </row>
    <row r="547" spans="33:34" ht="12.75">
      <c r="AG547" s="121" t="s">
        <v>658</v>
      </c>
      <c r="AH547" s="122" t="s">
        <v>3662</v>
      </c>
    </row>
    <row r="548" spans="33:34" ht="12.75">
      <c r="AG548" s="49" t="s">
        <v>659</v>
      </c>
      <c r="AH548" s="47" t="s">
        <v>3663</v>
      </c>
    </row>
    <row r="549" spans="33:34" ht="12.75">
      <c r="AG549" s="49" t="s">
        <v>660</v>
      </c>
      <c r="AH549" s="47" t="s">
        <v>3663</v>
      </c>
    </row>
    <row r="550" spans="33:34" ht="12.75">
      <c r="AG550" s="49" t="s">
        <v>661</v>
      </c>
      <c r="AH550" s="47" t="s">
        <v>3663</v>
      </c>
    </row>
    <row r="551" spans="33:34" ht="12.75">
      <c r="AG551" s="49" t="s">
        <v>662</v>
      </c>
      <c r="AH551" s="47" t="s">
        <v>3663</v>
      </c>
    </row>
    <row r="552" spans="33:34" ht="12.75">
      <c r="AG552" s="49" t="s">
        <v>663</v>
      </c>
      <c r="AH552" s="47" t="s">
        <v>3663</v>
      </c>
    </row>
    <row r="553" spans="33:34" ht="12.75">
      <c r="AG553" s="49" t="s">
        <v>664</v>
      </c>
      <c r="AH553" s="47" t="s">
        <v>3663</v>
      </c>
    </row>
    <row r="554" spans="33:34" ht="12.75">
      <c r="AG554" s="49" t="s">
        <v>665</v>
      </c>
      <c r="AH554" s="47" t="s">
        <v>3663</v>
      </c>
    </row>
    <row r="555" spans="33:34" ht="12.75">
      <c r="AG555" s="49" t="s">
        <v>666</v>
      </c>
      <c r="AH555" s="47" t="s">
        <v>3663</v>
      </c>
    </row>
    <row r="556" spans="33:34" ht="12.75">
      <c r="AG556" s="49" t="s">
        <v>667</v>
      </c>
      <c r="AH556" s="47" t="s">
        <v>3663</v>
      </c>
    </row>
    <row r="557" spans="33:34" ht="12.75">
      <c r="AG557" s="49" t="s">
        <v>668</v>
      </c>
      <c r="AH557" s="47" t="s">
        <v>3663</v>
      </c>
    </row>
    <row r="558" spans="33:34" ht="12.75">
      <c r="AG558" s="49" t="s">
        <v>669</v>
      </c>
      <c r="AH558" s="47" t="s">
        <v>3663</v>
      </c>
    </row>
    <row r="559" spans="33:34" ht="12.75">
      <c r="AG559" s="49" t="s">
        <v>670</v>
      </c>
      <c r="AH559" s="47" t="s">
        <v>3641</v>
      </c>
    </row>
    <row r="560" spans="33:34" ht="12.75">
      <c r="AG560" s="49" t="s">
        <v>671</v>
      </c>
      <c r="AH560" s="47" t="s">
        <v>3641</v>
      </c>
    </row>
    <row r="561" spans="33:34" ht="12.75">
      <c r="AG561" s="49" t="s">
        <v>672</v>
      </c>
      <c r="AH561" s="47" t="s">
        <v>3664</v>
      </c>
    </row>
    <row r="562" spans="33:34" ht="12.75">
      <c r="AG562" s="49" t="s">
        <v>673</v>
      </c>
      <c r="AH562" s="47" t="s">
        <v>3664</v>
      </c>
    </row>
    <row r="563" spans="33:34" ht="12.75">
      <c r="AG563" s="49" t="s">
        <v>674</v>
      </c>
      <c r="AH563" s="47" t="s">
        <v>3664</v>
      </c>
    </row>
    <row r="564" spans="33:34" ht="12.75">
      <c r="AG564" s="49" t="s">
        <v>675</v>
      </c>
      <c r="AH564" s="47" t="s">
        <v>3665</v>
      </c>
    </row>
    <row r="565" spans="33:34" ht="12.75">
      <c r="AG565" s="49" t="s">
        <v>676</v>
      </c>
      <c r="AH565" s="47" t="s">
        <v>3665</v>
      </c>
    </row>
    <row r="566" spans="33:34" ht="12.75">
      <c r="AG566" s="49" t="s">
        <v>677</v>
      </c>
      <c r="AH566" s="47" t="s">
        <v>3665</v>
      </c>
    </row>
    <row r="567" spans="33:34" ht="12.75">
      <c r="AG567" s="49" t="s">
        <v>678</v>
      </c>
      <c r="AH567" s="47" t="s">
        <v>3666</v>
      </c>
    </row>
    <row r="568" spans="33:34" ht="12.75">
      <c r="AG568" s="49" t="s">
        <v>679</v>
      </c>
      <c r="AH568" s="47" t="s">
        <v>3666</v>
      </c>
    </row>
    <row r="569" spans="33:34" ht="12.75">
      <c r="AG569" s="49" t="s">
        <v>680</v>
      </c>
      <c r="AH569" s="47" t="s">
        <v>3666</v>
      </c>
    </row>
    <row r="570" spans="33:34" ht="12.75">
      <c r="AG570" s="49" t="s">
        <v>681</v>
      </c>
      <c r="AH570" s="47" t="s">
        <v>3666</v>
      </c>
    </row>
    <row r="571" spans="33:34" ht="12.75">
      <c r="AG571" s="49" t="s">
        <v>682</v>
      </c>
      <c r="AH571" s="47" t="s">
        <v>3667</v>
      </c>
    </row>
    <row r="572" spans="33:34" ht="12.75">
      <c r="AG572" s="49" t="s">
        <v>683</v>
      </c>
      <c r="AH572" s="47" t="s">
        <v>3667</v>
      </c>
    </row>
    <row r="573" spans="33:34" ht="12.75">
      <c r="AG573" s="49" t="s">
        <v>684</v>
      </c>
      <c r="AH573" s="47" t="s">
        <v>3667</v>
      </c>
    </row>
    <row r="574" spans="33:34" ht="12.75">
      <c r="AG574" s="49" t="s">
        <v>685</v>
      </c>
      <c r="AH574" s="47" t="s">
        <v>3667</v>
      </c>
    </row>
    <row r="575" spans="33:34" ht="12.75">
      <c r="AG575" s="49" t="s">
        <v>686</v>
      </c>
      <c r="AH575" s="47" t="s">
        <v>2176</v>
      </c>
    </row>
    <row r="576" spans="33:34" ht="12.75">
      <c r="AG576" s="49" t="s">
        <v>687</v>
      </c>
      <c r="AH576" s="47" t="s">
        <v>2176</v>
      </c>
    </row>
    <row r="577" spans="33:34" ht="12.75">
      <c r="AG577" s="49" t="s">
        <v>688</v>
      </c>
      <c r="AH577" s="47" t="s">
        <v>2176</v>
      </c>
    </row>
    <row r="578" spans="33:34" ht="12.75">
      <c r="AG578" s="49" t="s">
        <v>689</v>
      </c>
      <c r="AH578" s="47" t="s">
        <v>2176</v>
      </c>
    </row>
    <row r="579" spans="33:34" ht="12.75">
      <c r="AG579" s="49" t="s">
        <v>690</v>
      </c>
      <c r="AH579" s="47" t="s">
        <v>2177</v>
      </c>
    </row>
    <row r="580" spans="33:34" ht="12.75">
      <c r="AG580" s="49" t="s">
        <v>691</v>
      </c>
      <c r="AH580" s="47" t="s">
        <v>2177</v>
      </c>
    </row>
    <row r="581" spans="33:34" ht="12.75">
      <c r="AG581" s="49" t="s">
        <v>692</v>
      </c>
      <c r="AH581" s="47" t="s">
        <v>2177</v>
      </c>
    </row>
    <row r="582" spans="33:34" ht="12.75">
      <c r="AG582" s="49" t="s">
        <v>693</v>
      </c>
      <c r="AH582" s="47" t="s">
        <v>2177</v>
      </c>
    </row>
    <row r="583" spans="33:34" ht="12.75">
      <c r="AG583" s="49" t="s">
        <v>694</v>
      </c>
      <c r="AH583" s="47" t="s">
        <v>3668</v>
      </c>
    </row>
    <row r="584" spans="33:34" ht="12.75">
      <c r="AG584" s="49" t="s">
        <v>695</v>
      </c>
      <c r="AH584" s="47" t="s">
        <v>3668</v>
      </c>
    </row>
    <row r="585" spans="33:34" ht="12.75">
      <c r="AG585" s="49" t="s">
        <v>696</v>
      </c>
      <c r="AH585" s="47" t="s">
        <v>3668</v>
      </c>
    </row>
    <row r="586" spans="33:34" ht="12.75">
      <c r="AG586" s="49" t="s">
        <v>697</v>
      </c>
      <c r="AH586" s="47" t="s">
        <v>3668</v>
      </c>
    </row>
    <row r="587" spans="33:34" ht="12.75">
      <c r="AG587" s="49" t="s">
        <v>698</v>
      </c>
      <c r="AH587" s="47" t="s">
        <v>3668</v>
      </c>
    </row>
    <row r="588" spans="33:34" ht="12.75">
      <c r="AG588" s="49" t="s">
        <v>699</v>
      </c>
      <c r="AH588" s="47" t="s">
        <v>3668</v>
      </c>
    </row>
    <row r="589" spans="33:34" ht="12.75">
      <c r="AG589" s="49" t="s">
        <v>700</v>
      </c>
      <c r="AH589" s="47" t="s">
        <v>3668</v>
      </c>
    </row>
    <row r="590" spans="33:34" ht="12.75">
      <c r="AG590" s="49" t="s">
        <v>701</v>
      </c>
      <c r="AH590" s="47" t="s">
        <v>3668</v>
      </c>
    </row>
    <row r="591" spans="33:34" ht="12.75">
      <c r="AG591" s="49" t="s">
        <v>702</v>
      </c>
      <c r="AH591" s="47" t="s">
        <v>3668</v>
      </c>
    </row>
    <row r="592" spans="33:34" ht="12.75">
      <c r="AG592" s="49" t="s">
        <v>703</v>
      </c>
      <c r="AH592" s="47" t="s">
        <v>3668</v>
      </c>
    </row>
    <row r="593" spans="33:34" ht="12.75">
      <c r="AG593" s="49" t="s">
        <v>704</v>
      </c>
      <c r="AH593" s="47" t="s">
        <v>3668</v>
      </c>
    </row>
    <row r="594" spans="33:34" ht="12.75">
      <c r="AG594" s="49" t="s">
        <v>705</v>
      </c>
      <c r="AH594" s="47" t="s">
        <v>3668</v>
      </c>
    </row>
    <row r="595" spans="33:34" ht="12.75">
      <c r="AG595" s="49" t="s">
        <v>706</v>
      </c>
      <c r="AH595" s="47" t="s">
        <v>3668</v>
      </c>
    </row>
    <row r="596" spans="33:34" ht="12.75">
      <c r="AG596" s="49" t="s">
        <v>707</v>
      </c>
      <c r="AH596" s="47" t="s">
        <v>3668</v>
      </c>
    </row>
    <row r="597" spans="33:34" ht="12.75">
      <c r="AG597" s="49" t="s">
        <v>708</v>
      </c>
      <c r="AH597" s="47" t="s">
        <v>3668</v>
      </c>
    </row>
    <row r="598" spans="33:34" ht="12.75">
      <c r="AG598" s="49" t="s">
        <v>709</v>
      </c>
      <c r="AH598" s="47" t="s">
        <v>3668</v>
      </c>
    </row>
    <row r="599" spans="33:34" ht="12.75">
      <c r="AG599" s="49" t="s">
        <v>710</v>
      </c>
      <c r="AH599" s="47" t="s">
        <v>3668</v>
      </c>
    </row>
    <row r="600" spans="33:34" ht="12.75">
      <c r="AG600" s="49" t="s">
        <v>711</v>
      </c>
      <c r="AH600" s="47" t="s">
        <v>3668</v>
      </c>
    </row>
    <row r="601" spans="33:34" ht="12.75">
      <c r="AG601" s="49" t="s">
        <v>712</v>
      </c>
      <c r="AH601" s="47" t="s">
        <v>3668</v>
      </c>
    </row>
    <row r="602" spans="33:34" ht="12.75">
      <c r="AG602" s="49" t="s">
        <v>713</v>
      </c>
      <c r="AH602" s="47" t="s">
        <v>3668</v>
      </c>
    </row>
    <row r="603" spans="33:34" ht="12.75">
      <c r="AG603" s="49" t="s">
        <v>714</v>
      </c>
      <c r="AH603" s="47" t="s">
        <v>3668</v>
      </c>
    </row>
    <row r="604" spans="33:34" ht="12.75">
      <c r="AG604" s="49" t="s">
        <v>715</v>
      </c>
      <c r="AH604" s="47" t="s">
        <v>3668</v>
      </c>
    </row>
    <row r="605" spans="33:34" ht="12.75">
      <c r="AG605" s="49" t="s">
        <v>716</v>
      </c>
      <c r="AH605" s="47" t="s">
        <v>3668</v>
      </c>
    </row>
    <row r="606" spans="33:34" ht="12.75">
      <c r="AG606" s="49" t="s">
        <v>717</v>
      </c>
      <c r="AH606" s="47" t="s">
        <v>3668</v>
      </c>
    </row>
    <row r="607" spans="33:34" ht="12.75">
      <c r="AG607" s="49" t="s">
        <v>718</v>
      </c>
      <c r="AH607" s="47" t="s">
        <v>3668</v>
      </c>
    </row>
    <row r="608" spans="33:34" ht="12.75">
      <c r="AG608" s="49" t="s">
        <v>719</v>
      </c>
      <c r="AH608" s="47" t="s">
        <v>3668</v>
      </c>
    </row>
    <row r="609" spans="33:34" ht="12.75">
      <c r="AG609" s="49" t="s">
        <v>720</v>
      </c>
      <c r="AH609" s="47" t="s">
        <v>3668</v>
      </c>
    </row>
    <row r="610" spans="33:34" ht="12.75">
      <c r="AG610" s="49" t="s">
        <v>721</v>
      </c>
      <c r="AH610" s="47" t="s">
        <v>3668</v>
      </c>
    </row>
    <row r="611" spans="33:34" ht="12.75">
      <c r="AG611" s="49" t="s">
        <v>722</v>
      </c>
      <c r="AH611" s="47" t="s">
        <v>3668</v>
      </c>
    </row>
    <row r="612" spans="33:34" ht="12.75">
      <c r="AG612" s="49" t="s">
        <v>723</v>
      </c>
      <c r="AH612" s="47" t="s">
        <v>3668</v>
      </c>
    </row>
    <row r="613" spans="33:34" ht="12.75">
      <c r="AG613" s="49" t="s">
        <v>724</v>
      </c>
      <c r="AH613" s="47" t="s">
        <v>3668</v>
      </c>
    </row>
    <row r="614" spans="33:34" ht="12.75">
      <c r="AG614" s="49" t="s">
        <v>725</v>
      </c>
      <c r="AH614" s="47" t="s">
        <v>3668</v>
      </c>
    </row>
    <row r="615" spans="33:34" ht="12.75">
      <c r="AG615" s="49" t="s">
        <v>726</v>
      </c>
      <c r="AH615" s="47" t="s">
        <v>3668</v>
      </c>
    </row>
    <row r="616" spans="33:34" ht="12.75">
      <c r="AG616" s="49" t="s">
        <v>727</v>
      </c>
      <c r="AH616" s="47" t="s">
        <v>3668</v>
      </c>
    </row>
    <row r="617" spans="33:34" ht="12.75">
      <c r="AG617" s="49" t="s">
        <v>728</v>
      </c>
      <c r="AH617" s="47" t="s">
        <v>3668</v>
      </c>
    </row>
    <row r="618" spans="33:34" ht="12.75">
      <c r="AG618" s="49" t="s">
        <v>729</v>
      </c>
      <c r="AH618" s="47" t="s">
        <v>3668</v>
      </c>
    </row>
    <row r="619" spans="33:34" ht="12.75">
      <c r="AG619" s="49" t="s">
        <v>730</v>
      </c>
      <c r="AH619" s="47" t="s">
        <v>3668</v>
      </c>
    </row>
    <row r="620" spans="33:34" ht="12.75">
      <c r="AG620" s="49" t="s">
        <v>731</v>
      </c>
      <c r="AH620" s="47" t="s">
        <v>3668</v>
      </c>
    </row>
    <row r="621" spans="33:34" ht="12.75">
      <c r="AG621" s="49" t="s">
        <v>732</v>
      </c>
      <c r="AH621" s="47" t="s">
        <v>3668</v>
      </c>
    </row>
    <row r="622" spans="33:34" ht="12.75">
      <c r="AG622" s="49" t="s">
        <v>733</v>
      </c>
      <c r="AH622" s="47" t="s">
        <v>3668</v>
      </c>
    </row>
    <row r="623" spans="33:34" ht="12.75">
      <c r="AG623" s="49" t="s">
        <v>734</v>
      </c>
      <c r="AH623" s="47" t="s">
        <v>3668</v>
      </c>
    </row>
    <row r="624" spans="33:34" ht="12.75">
      <c r="AG624" s="49" t="s">
        <v>735</v>
      </c>
      <c r="AH624" s="47" t="s">
        <v>3668</v>
      </c>
    </row>
    <row r="625" spans="33:34" ht="12.75">
      <c r="AG625" s="49" t="s">
        <v>736</v>
      </c>
      <c r="AH625" s="47" t="s">
        <v>3668</v>
      </c>
    </row>
    <row r="626" spans="33:34" ht="12.75">
      <c r="AG626" s="49" t="s">
        <v>737</v>
      </c>
      <c r="AH626" s="47" t="s">
        <v>3668</v>
      </c>
    </row>
    <row r="627" spans="33:34" ht="12.75">
      <c r="AG627" s="49" t="s">
        <v>738</v>
      </c>
      <c r="AH627" s="47" t="s">
        <v>3668</v>
      </c>
    </row>
    <row r="628" spans="33:34" ht="12.75">
      <c r="AG628" s="49" t="s">
        <v>739</v>
      </c>
      <c r="AH628" s="47" t="s">
        <v>3668</v>
      </c>
    </row>
    <row r="629" spans="33:34" ht="12.75">
      <c r="AG629" s="49" t="s">
        <v>740</v>
      </c>
      <c r="AH629" s="47" t="s">
        <v>3668</v>
      </c>
    </row>
    <row r="630" spans="33:34" ht="12.75">
      <c r="AG630" s="49" t="s">
        <v>741</v>
      </c>
      <c r="AH630" s="47" t="s">
        <v>3668</v>
      </c>
    </row>
    <row r="631" spans="33:34" ht="12.75">
      <c r="AG631" s="49" t="s">
        <v>742</v>
      </c>
      <c r="AH631" s="47" t="s">
        <v>3668</v>
      </c>
    </row>
    <row r="632" spans="33:34" ht="12.75">
      <c r="AG632" s="49" t="s">
        <v>743</v>
      </c>
      <c r="AH632" s="47" t="s">
        <v>3668</v>
      </c>
    </row>
    <row r="633" spans="33:34" ht="12.75">
      <c r="AG633" s="49" t="s">
        <v>744</v>
      </c>
      <c r="AH633" s="47" t="s">
        <v>3668</v>
      </c>
    </row>
    <row r="634" spans="33:34" ht="12.75">
      <c r="AG634" s="49" t="s">
        <v>745</v>
      </c>
      <c r="AH634" s="47" t="s">
        <v>3668</v>
      </c>
    </row>
    <row r="635" spans="33:34" ht="12.75">
      <c r="AG635" s="49" t="s">
        <v>746</v>
      </c>
      <c r="AH635" s="47" t="s">
        <v>3668</v>
      </c>
    </row>
    <row r="636" spans="33:34" ht="12.75">
      <c r="AG636" s="49" t="s">
        <v>747</v>
      </c>
      <c r="AH636" s="47" t="s">
        <v>3668</v>
      </c>
    </row>
    <row r="637" spans="33:34" ht="12.75">
      <c r="AG637" s="49" t="s">
        <v>748</v>
      </c>
      <c r="AH637" s="47" t="s">
        <v>3668</v>
      </c>
    </row>
    <row r="638" spans="33:34" ht="12.75">
      <c r="AG638" s="49" t="s">
        <v>749</v>
      </c>
      <c r="AH638" s="47" t="s">
        <v>3668</v>
      </c>
    </row>
    <row r="639" spans="33:34" ht="12.75">
      <c r="AG639" s="49" t="s">
        <v>750</v>
      </c>
      <c r="AH639" s="47" t="s">
        <v>3663</v>
      </c>
    </row>
    <row r="640" spans="33:34" ht="12.75">
      <c r="AG640" s="49" t="s">
        <v>751</v>
      </c>
      <c r="AH640" s="47" t="s">
        <v>3663</v>
      </c>
    </row>
    <row r="641" spans="33:34" ht="12.75">
      <c r="AG641" s="49" t="s">
        <v>752</v>
      </c>
      <c r="AH641" s="47" t="s">
        <v>3663</v>
      </c>
    </row>
    <row r="642" spans="33:34" ht="12.75">
      <c r="AG642" s="49" t="s">
        <v>753</v>
      </c>
      <c r="AH642" s="47" t="s">
        <v>3663</v>
      </c>
    </row>
    <row r="643" spans="33:34" ht="12.75">
      <c r="AG643" s="49" t="s">
        <v>754</v>
      </c>
      <c r="AH643" s="47" t="s">
        <v>3663</v>
      </c>
    </row>
    <row r="644" spans="33:34" ht="12.75">
      <c r="AG644" s="49" t="s">
        <v>755</v>
      </c>
      <c r="AH644" s="47" t="s">
        <v>3663</v>
      </c>
    </row>
    <row r="645" spans="33:34" ht="12.75">
      <c r="AG645" s="49" t="s">
        <v>756</v>
      </c>
      <c r="AH645" s="47" t="s">
        <v>3663</v>
      </c>
    </row>
    <row r="646" spans="33:34" ht="12.75">
      <c r="AG646" s="49" t="s">
        <v>757</v>
      </c>
      <c r="AH646" s="47" t="s">
        <v>3663</v>
      </c>
    </row>
    <row r="647" spans="33:34" ht="12.75">
      <c r="AG647" s="49" t="s">
        <v>758</v>
      </c>
      <c r="AH647" s="47" t="s">
        <v>3663</v>
      </c>
    </row>
    <row r="648" spans="33:34" ht="12.75">
      <c r="AG648" s="49" t="s">
        <v>759</v>
      </c>
      <c r="AH648" s="47" t="s">
        <v>3663</v>
      </c>
    </row>
    <row r="649" spans="33:34" ht="12.75">
      <c r="AG649" s="49" t="s">
        <v>760</v>
      </c>
      <c r="AH649" s="47" t="s">
        <v>3663</v>
      </c>
    </row>
    <row r="650" spans="33:34" ht="12.75">
      <c r="AG650" s="49" t="s">
        <v>761</v>
      </c>
      <c r="AH650" s="47" t="s">
        <v>3641</v>
      </c>
    </row>
    <row r="651" spans="33:34" ht="12.75">
      <c r="AG651" s="49" t="s">
        <v>762</v>
      </c>
      <c r="AH651" s="47" t="s">
        <v>3641</v>
      </c>
    </row>
    <row r="652" spans="33:34" ht="12.75">
      <c r="AG652" s="49" t="s">
        <v>763</v>
      </c>
      <c r="AH652" s="47" t="s">
        <v>3664</v>
      </c>
    </row>
    <row r="653" spans="33:34" ht="12.75">
      <c r="AG653" s="49" t="s">
        <v>764</v>
      </c>
      <c r="AH653" s="47" t="s">
        <v>3664</v>
      </c>
    </row>
    <row r="654" spans="33:34" ht="12.75">
      <c r="AG654" s="49" t="s">
        <v>765</v>
      </c>
      <c r="AH654" s="47" t="s">
        <v>3664</v>
      </c>
    </row>
    <row r="655" spans="33:34" ht="12.75">
      <c r="AG655" s="49" t="s">
        <v>766</v>
      </c>
      <c r="AH655" s="47" t="s">
        <v>3665</v>
      </c>
    </row>
    <row r="656" spans="33:34" ht="12.75">
      <c r="AG656" s="49" t="s">
        <v>767</v>
      </c>
      <c r="AH656" s="47" t="s">
        <v>3665</v>
      </c>
    </row>
    <row r="657" spans="33:34" ht="12.75">
      <c r="AG657" s="49" t="s">
        <v>768</v>
      </c>
      <c r="AH657" s="47" t="s">
        <v>3665</v>
      </c>
    </row>
    <row r="658" spans="33:34" ht="12.75">
      <c r="AG658" s="49" t="s">
        <v>769</v>
      </c>
      <c r="AH658" s="47" t="s">
        <v>3666</v>
      </c>
    </row>
    <row r="659" spans="33:34" ht="12.75">
      <c r="AG659" s="49" t="s">
        <v>770</v>
      </c>
      <c r="AH659" s="47" t="s">
        <v>3666</v>
      </c>
    </row>
    <row r="660" spans="33:34" ht="12.75">
      <c r="AG660" s="49" t="s">
        <v>771</v>
      </c>
      <c r="AH660" s="47" t="s">
        <v>3666</v>
      </c>
    </row>
    <row r="661" spans="33:34" ht="12.75">
      <c r="AG661" s="49" t="s">
        <v>772</v>
      </c>
      <c r="AH661" s="47" t="s">
        <v>3666</v>
      </c>
    </row>
    <row r="662" spans="33:34" ht="12.75">
      <c r="AG662" s="49" t="s">
        <v>773</v>
      </c>
      <c r="AH662" s="47" t="s">
        <v>3667</v>
      </c>
    </row>
    <row r="663" spans="33:34" ht="12.75">
      <c r="AG663" s="49" t="s">
        <v>774</v>
      </c>
      <c r="AH663" s="47" t="s">
        <v>3667</v>
      </c>
    </row>
    <row r="664" spans="33:34" ht="12.75">
      <c r="AG664" s="49" t="s">
        <v>775</v>
      </c>
      <c r="AH664" s="47" t="s">
        <v>3667</v>
      </c>
    </row>
    <row r="665" spans="33:34" ht="12.75">
      <c r="AG665" s="49" t="s">
        <v>776</v>
      </c>
      <c r="AH665" s="47" t="s">
        <v>3667</v>
      </c>
    </row>
    <row r="666" spans="33:34" ht="12.75">
      <c r="AG666" s="49" t="s">
        <v>777</v>
      </c>
      <c r="AH666" s="47" t="s">
        <v>2176</v>
      </c>
    </row>
    <row r="667" spans="33:34" ht="12.75">
      <c r="AG667" s="49" t="s">
        <v>778</v>
      </c>
      <c r="AH667" s="47" t="s">
        <v>2176</v>
      </c>
    </row>
    <row r="668" spans="33:34" ht="12.75">
      <c r="AG668" s="49" t="s">
        <v>779</v>
      </c>
      <c r="AH668" s="47" t="s">
        <v>2176</v>
      </c>
    </row>
    <row r="669" spans="33:34" ht="12.75">
      <c r="AG669" s="49" t="s">
        <v>780</v>
      </c>
      <c r="AH669" s="47" t="s">
        <v>2176</v>
      </c>
    </row>
    <row r="670" spans="33:34" ht="12.75">
      <c r="AG670" s="49" t="s">
        <v>781</v>
      </c>
      <c r="AH670" s="47" t="s">
        <v>2177</v>
      </c>
    </row>
    <row r="671" spans="33:34" ht="12.75">
      <c r="AG671" s="49" t="s">
        <v>782</v>
      </c>
      <c r="AH671" s="47" t="s">
        <v>2177</v>
      </c>
    </row>
    <row r="672" spans="33:34" ht="12.75">
      <c r="AG672" s="49" t="s">
        <v>783</v>
      </c>
      <c r="AH672" s="47" t="s">
        <v>2177</v>
      </c>
    </row>
    <row r="673" spans="33:34" ht="12.75">
      <c r="AG673" s="49" t="s">
        <v>784</v>
      </c>
      <c r="AH673" s="47" t="s">
        <v>2177</v>
      </c>
    </row>
    <row r="674" spans="33:34" ht="12.75">
      <c r="AG674" s="49" t="s">
        <v>785</v>
      </c>
      <c r="AH674" s="47" t="s">
        <v>3668</v>
      </c>
    </row>
    <row r="675" spans="33:34" ht="12.75">
      <c r="AG675" s="49" t="s">
        <v>786</v>
      </c>
      <c r="AH675" s="47" t="s">
        <v>3668</v>
      </c>
    </row>
    <row r="676" spans="33:34" ht="12.75">
      <c r="AG676" s="49" t="s">
        <v>787</v>
      </c>
      <c r="AH676" s="47" t="s">
        <v>3668</v>
      </c>
    </row>
    <row r="677" spans="33:34" ht="12.75">
      <c r="AG677" s="49" t="s">
        <v>788</v>
      </c>
      <c r="AH677" s="47" t="s">
        <v>3668</v>
      </c>
    </row>
    <row r="678" spans="33:34" ht="12.75">
      <c r="AG678" s="49" t="s">
        <v>789</v>
      </c>
      <c r="AH678" s="47" t="s">
        <v>3668</v>
      </c>
    </row>
    <row r="679" spans="33:34" ht="12.75">
      <c r="AG679" s="49" t="s">
        <v>790</v>
      </c>
      <c r="AH679" s="47" t="s">
        <v>3668</v>
      </c>
    </row>
    <row r="680" spans="33:34" ht="12.75">
      <c r="AG680" s="49" t="s">
        <v>791</v>
      </c>
      <c r="AH680" s="47" t="s">
        <v>3668</v>
      </c>
    </row>
    <row r="681" spans="33:34" ht="12.75">
      <c r="AG681" s="49" t="s">
        <v>792</v>
      </c>
      <c r="AH681" s="47" t="s">
        <v>3668</v>
      </c>
    </row>
    <row r="682" spans="33:34" ht="12.75">
      <c r="AG682" s="49" t="s">
        <v>793</v>
      </c>
      <c r="AH682" s="47" t="s">
        <v>3668</v>
      </c>
    </row>
    <row r="683" spans="33:34" ht="12.75">
      <c r="AG683" s="49" t="s">
        <v>794</v>
      </c>
      <c r="AH683" s="47" t="s">
        <v>3668</v>
      </c>
    </row>
    <row r="684" spans="33:34" ht="12.75">
      <c r="AG684" s="49" t="s">
        <v>795</v>
      </c>
      <c r="AH684" s="47" t="s">
        <v>3668</v>
      </c>
    </row>
    <row r="685" spans="33:34" ht="12.75">
      <c r="AG685" s="49" t="s">
        <v>796</v>
      </c>
      <c r="AH685" s="47" t="s">
        <v>3668</v>
      </c>
    </row>
    <row r="686" spans="33:34" ht="12.75">
      <c r="AG686" s="49" t="s">
        <v>797</v>
      </c>
      <c r="AH686" s="47" t="s">
        <v>3668</v>
      </c>
    </row>
    <row r="687" spans="33:34" ht="12.75">
      <c r="AG687" s="49" t="s">
        <v>798</v>
      </c>
      <c r="AH687" s="47" t="s">
        <v>3668</v>
      </c>
    </row>
    <row r="688" spans="33:34" ht="12.75">
      <c r="AG688" s="49" t="s">
        <v>799</v>
      </c>
      <c r="AH688" s="47" t="s">
        <v>3668</v>
      </c>
    </row>
    <row r="689" spans="33:34" ht="12.75">
      <c r="AG689" s="49" t="s">
        <v>800</v>
      </c>
      <c r="AH689" s="47" t="s">
        <v>3668</v>
      </c>
    </row>
    <row r="690" spans="33:34" ht="12.75">
      <c r="AG690" s="49" t="s">
        <v>801</v>
      </c>
      <c r="AH690" s="47" t="s">
        <v>3668</v>
      </c>
    </row>
    <row r="691" spans="33:34" ht="12.75">
      <c r="AG691" s="49" t="s">
        <v>802</v>
      </c>
      <c r="AH691" s="47" t="s">
        <v>3668</v>
      </c>
    </row>
    <row r="692" spans="33:34" ht="12.75">
      <c r="AG692" s="49" t="s">
        <v>803</v>
      </c>
      <c r="AH692" s="47" t="s">
        <v>3668</v>
      </c>
    </row>
    <row r="693" spans="33:34" ht="12.75">
      <c r="AG693" s="49" t="s">
        <v>804</v>
      </c>
      <c r="AH693" s="47" t="s">
        <v>3668</v>
      </c>
    </row>
    <row r="694" spans="33:34" ht="12.75">
      <c r="AG694" s="49" t="s">
        <v>805</v>
      </c>
      <c r="AH694" s="47" t="s">
        <v>3668</v>
      </c>
    </row>
    <row r="695" spans="33:34" ht="12.75">
      <c r="AG695" s="49" t="s">
        <v>806</v>
      </c>
      <c r="AH695" s="47" t="s">
        <v>3668</v>
      </c>
    </row>
    <row r="696" spans="33:34" ht="12.75">
      <c r="AG696" s="49" t="s">
        <v>807</v>
      </c>
      <c r="AH696" s="47" t="s">
        <v>3668</v>
      </c>
    </row>
    <row r="697" spans="33:34" ht="12.75">
      <c r="AG697" s="49" t="s">
        <v>808</v>
      </c>
      <c r="AH697" s="47" t="s">
        <v>3668</v>
      </c>
    </row>
    <row r="698" spans="33:34" ht="12.75">
      <c r="AG698" s="49" t="s">
        <v>809</v>
      </c>
      <c r="AH698" s="47" t="s">
        <v>3668</v>
      </c>
    </row>
    <row r="699" spans="33:34" ht="12.75">
      <c r="AG699" s="49" t="s">
        <v>810</v>
      </c>
      <c r="AH699" s="47" t="s">
        <v>3668</v>
      </c>
    </row>
    <row r="700" spans="33:34" ht="12.75">
      <c r="AG700" s="49" t="s">
        <v>811</v>
      </c>
      <c r="AH700" s="47" t="s">
        <v>3668</v>
      </c>
    </row>
    <row r="701" spans="33:34" ht="12.75">
      <c r="AG701" s="49" t="s">
        <v>812</v>
      </c>
      <c r="AH701" s="47" t="s">
        <v>3668</v>
      </c>
    </row>
    <row r="702" spans="33:34" ht="12.75">
      <c r="AG702" s="49" t="s">
        <v>813</v>
      </c>
      <c r="AH702" s="47" t="s">
        <v>3668</v>
      </c>
    </row>
    <row r="703" spans="33:34" ht="12.75">
      <c r="AG703" s="49" t="s">
        <v>814</v>
      </c>
      <c r="AH703" s="47" t="s">
        <v>3668</v>
      </c>
    </row>
    <row r="704" spans="33:34" ht="12.75">
      <c r="AG704" s="49" t="s">
        <v>815</v>
      </c>
      <c r="AH704" s="47" t="s">
        <v>3668</v>
      </c>
    </row>
    <row r="705" spans="33:34" ht="12.75">
      <c r="AG705" s="49" t="s">
        <v>816</v>
      </c>
      <c r="AH705" s="47" t="s">
        <v>3668</v>
      </c>
    </row>
    <row r="706" spans="33:34" ht="12.75">
      <c r="AG706" s="49" t="s">
        <v>817</v>
      </c>
      <c r="AH706" s="47" t="s">
        <v>3668</v>
      </c>
    </row>
    <row r="707" spans="33:34" ht="12.75">
      <c r="AG707" s="49" t="s">
        <v>818</v>
      </c>
      <c r="AH707" s="47" t="s">
        <v>3668</v>
      </c>
    </row>
    <row r="708" spans="33:34" ht="12.75">
      <c r="AG708" s="49" t="s">
        <v>819</v>
      </c>
      <c r="AH708" s="47" t="s">
        <v>3668</v>
      </c>
    </row>
    <row r="709" spans="33:34" ht="12.75">
      <c r="AG709" s="49" t="s">
        <v>820</v>
      </c>
      <c r="AH709" s="47" t="s">
        <v>3668</v>
      </c>
    </row>
    <row r="710" spans="33:34" ht="12.75">
      <c r="AG710" s="49" t="s">
        <v>821</v>
      </c>
      <c r="AH710" s="47" t="s">
        <v>3668</v>
      </c>
    </row>
    <row r="711" spans="33:34" ht="12.75">
      <c r="AG711" s="49" t="s">
        <v>822</v>
      </c>
      <c r="AH711" s="47" t="s">
        <v>3668</v>
      </c>
    </row>
    <row r="712" spans="33:34" ht="12.75">
      <c r="AG712" s="49" t="s">
        <v>823</v>
      </c>
      <c r="AH712" s="47" t="s">
        <v>3668</v>
      </c>
    </row>
    <row r="713" spans="33:34" ht="12.75">
      <c r="AG713" s="49" t="s">
        <v>824</v>
      </c>
      <c r="AH713" s="47" t="s">
        <v>3668</v>
      </c>
    </row>
    <row r="714" spans="33:34" ht="12.75">
      <c r="AG714" s="49" t="s">
        <v>825</v>
      </c>
      <c r="AH714" s="47" t="s">
        <v>3668</v>
      </c>
    </row>
    <row r="715" spans="33:34" ht="12.75">
      <c r="AG715" s="49" t="s">
        <v>826</v>
      </c>
      <c r="AH715" s="47" t="s">
        <v>3668</v>
      </c>
    </row>
    <row r="716" spans="33:34" ht="12.75">
      <c r="AG716" s="49" t="s">
        <v>827</v>
      </c>
      <c r="AH716" s="47" t="s">
        <v>3668</v>
      </c>
    </row>
    <row r="717" spans="33:34" ht="12.75">
      <c r="AG717" s="49" t="s">
        <v>828</v>
      </c>
      <c r="AH717" s="47" t="s">
        <v>3668</v>
      </c>
    </row>
    <row r="718" spans="33:34" ht="12.75">
      <c r="AG718" s="49" t="s">
        <v>829</v>
      </c>
      <c r="AH718" s="47" t="s">
        <v>3668</v>
      </c>
    </row>
    <row r="719" spans="33:34" ht="12.75">
      <c r="AG719" s="49" t="s">
        <v>830</v>
      </c>
      <c r="AH719" s="47" t="s">
        <v>3668</v>
      </c>
    </row>
    <row r="720" spans="33:34" ht="12.75">
      <c r="AG720" s="49" t="s">
        <v>831</v>
      </c>
      <c r="AH720" s="47" t="s">
        <v>3668</v>
      </c>
    </row>
    <row r="721" spans="33:34" ht="12.75">
      <c r="AG721" s="49" t="s">
        <v>832</v>
      </c>
      <c r="AH721" s="47" t="s">
        <v>3668</v>
      </c>
    </row>
    <row r="722" spans="33:34" ht="12.75">
      <c r="AG722" s="49" t="s">
        <v>833</v>
      </c>
      <c r="AH722" s="47" t="s">
        <v>3668</v>
      </c>
    </row>
    <row r="723" spans="33:34" ht="12.75">
      <c r="AG723" s="49" t="s">
        <v>834</v>
      </c>
      <c r="AH723" s="47" t="s">
        <v>3668</v>
      </c>
    </row>
    <row r="724" spans="33:34" ht="12.75">
      <c r="AG724" s="49" t="s">
        <v>835</v>
      </c>
      <c r="AH724" s="47" t="s">
        <v>3668</v>
      </c>
    </row>
    <row r="725" spans="33:34" ht="12.75">
      <c r="AG725" s="49" t="s">
        <v>836</v>
      </c>
      <c r="AH725" s="47" t="s">
        <v>3668</v>
      </c>
    </row>
    <row r="726" spans="33:34" ht="12.75">
      <c r="AG726" s="49" t="s">
        <v>837</v>
      </c>
      <c r="AH726" s="47" t="s">
        <v>3668</v>
      </c>
    </row>
    <row r="727" spans="33:34" ht="12.75">
      <c r="AG727" s="49" t="s">
        <v>838</v>
      </c>
      <c r="AH727" s="47" t="s">
        <v>3668</v>
      </c>
    </row>
    <row r="728" spans="33:34" ht="12.75">
      <c r="AG728" s="49" t="s">
        <v>839</v>
      </c>
      <c r="AH728" s="47" t="s">
        <v>3668</v>
      </c>
    </row>
    <row r="729" spans="33:34" ht="12.75">
      <c r="AG729" s="121" t="s">
        <v>840</v>
      </c>
      <c r="AH729" s="122" t="s">
        <v>3668</v>
      </c>
    </row>
    <row r="730" spans="33:34" ht="12.75">
      <c r="AG730" s="49" t="s">
        <v>849</v>
      </c>
      <c r="AH730" s="47" t="s">
        <v>1702</v>
      </c>
    </row>
    <row r="731" spans="33:34" ht="12.75">
      <c r="AG731" s="49" t="s">
        <v>850</v>
      </c>
      <c r="AH731" s="47" t="s">
        <v>1702</v>
      </c>
    </row>
    <row r="732" spans="33:34" ht="12.75">
      <c r="AG732" s="49" t="s">
        <v>851</v>
      </c>
      <c r="AH732" s="47" t="s">
        <v>1702</v>
      </c>
    </row>
    <row r="733" spans="33:34" ht="12.75">
      <c r="AG733" s="49" t="s">
        <v>852</v>
      </c>
      <c r="AH733" s="47" t="s">
        <v>1702</v>
      </c>
    </row>
    <row r="734" spans="33:34" ht="12.75">
      <c r="AG734" s="49" t="s">
        <v>853</v>
      </c>
      <c r="AH734" s="47" t="s">
        <v>1702</v>
      </c>
    </row>
    <row r="735" spans="33:34" ht="12.75">
      <c r="AG735" s="49" t="s">
        <v>854</v>
      </c>
      <c r="AH735" s="47" t="s">
        <v>1702</v>
      </c>
    </row>
    <row r="736" spans="33:34" ht="12.75">
      <c r="AG736" s="49" t="s">
        <v>855</v>
      </c>
      <c r="AH736" s="47" t="s">
        <v>1702</v>
      </c>
    </row>
    <row r="737" spans="33:34" ht="12.75">
      <c r="AG737" s="49" t="s">
        <v>856</v>
      </c>
      <c r="AH737" s="47" t="s">
        <v>1702</v>
      </c>
    </row>
    <row r="738" spans="33:34" ht="12.75">
      <c r="AG738" s="49" t="s">
        <v>857</v>
      </c>
      <c r="AH738" s="47" t="s">
        <v>1702</v>
      </c>
    </row>
    <row r="739" spans="33:34" ht="12.75">
      <c r="AG739" s="49" t="s">
        <v>858</v>
      </c>
      <c r="AH739" s="47" t="s">
        <v>1702</v>
      </c>
    </row>
    <row r="740" spans="33:34" ht="12.75">
      <c r="AG740" s="49" t="s">
        <v>859</v>
      </c>
      <c r="AH740" s="47" t="s">
        <v>1702</v>
      </c>
    </row>
    <row r="741" spans="33:34" ht="12.75">
      <c r="AG741" s="49" t="s">
        <v>860</v>
      </c>
      <c r="AH741" s="47" t="s">
        <v>1702</v>
      </c>
    </row>
    <row r="742" spans="33:34" ht="12.75">
      <c r="AG742" s="49" t="s">
        <v>861</v>
      </c>
      <c r="AH742" s="47" t="s">
        <v>1702</v>
      </c>
    </row>
    <row r="743" spans="33:34" ht="12.75">
      <c r="AG743" s="49" t="s">
        <v>862</v>
      </c>
      <c r="AH743" s="47" t="s">
        <v>1702</v>
      </c>
    </row>
    <row r="744" spans="33:34" ht="12.75">
      <c r="AG744" s="49" t="s">
        <v>863</v>
      </c>
      <c r="AH744" s="47" t="s">
        <v>1702</v>
      </c>
    </row>
    <row r="745" spans="33:34" ht="12.75">
      <c r="AG745" s="49" t="s">
        <v>864</v>
      </c>
      <c r="AH745" s="47" t="s">
        <v>844</v>
      </c>
    </row>
    <row r="746" spans="33:34" ht="12.75">
      <c r="AG746" s="49" t="s">
        <v>865</v>
      </c>
      <c r="AH746" s="47" t="s">
        <v>844</v>
      </c>
    </row>
    <row r="747" spans="33:34" ht="12.75">
      <c r="AG747" s="49" t="s">
        <v>866</v>
      </c>
      <c r="AH747" s="47" t="s">
        <v>844</v>
      </c>
    </row>
    <row r="748" spans="33:34" ht="12.75">
      <c r="AG748" s="49" t="s">
        <v>867</v>
      </c>
      <c r="AH748" s="47" t="s">
        <v>845</v>
      </c>
    </row>
    <row r="749" spans="33:34" ht="12.75">
      <c r="AG749" s="49" t="s">
        <v>868</v>
      </c>
      <c r="AH749" s="47" t="s">
        <v>845</v>
      </c>
    </row>
    <row r="750" spans="33:34" ht="12.75">
      <c r="AG750" s="49" t="s">
        <v>869</v>
      </c>
      <c r="AH750" s="47" t="s">
        <v>845</v>
      </c>
    </row>
    <row r="751" spans="33:34" ht="12.75">
      <c r="AG751" s="49" t="s">
        <v>870</v>
      </c>
      <c r="AH751" s="47" t="s">
        <v>846</v>
      </c>
    </row>
    <row r="752" spans="33:34" ht="12.75">
      <c r="AG752" s="49" t="s">
        <v>871</v>
      </c>
      <c r="AH752" s="47" t="s">
        <v>846</v>
      </c>
    </row>
    <row r="753" spans="33:34" ht="12.75">
      <c r="AG753" s="49" t="s">
        <v>872</v>
      </c>
      <c r="AH753" s="47" t="s">
        <v>846</v>
      </c>
    </row>
    <row r="754" spans="33:34" ht="12.75">
      <c r="AG754" s="49" t="s">
        <v>873</v>
      </c>
      <c r="AH754" s="47" t="s">
        <v>846</v>
      </c>
    </row>
    <row r="755" spans="33:34" ht="12.75">
      <c r="AG755" s="49" t="s">
        <v>874</v>
      </c>
      <c r="AH755" s="47" t="s">
        <v>847</v>
      </c>
    </row>
    <row r="756" spans="33:34" ht="12.75">
      <c r="AG756" s="49" t="s">
        <v>875</v>
      </c>
      <c r="AH756" s="47" t="s">
        <v>847</v>
      </c>
    </row>
    <row r="757" spans="33:34" ht="12.75">
      <c r="AG757" s="49" t="s">
        <v>876</v>
      </c>
      <c r="AH757" s="47" t="s">
        <v>847</v>
      </c>
    </row>
    <row r="758" spans="33:34" ht="12.75">
      <c r="AG758" s="49" t="s">
        <v>877</v>
      </c>
      <c r="AH758" s="47" t="s">
        <v>847</v>
      </c>
    </row>
    <row r="759" spans="33:34" ht="12.75">
      <c r="AG759" s="49" t="s">
        <v>878</v>
      </c>
      <c r="AH759" s="47" t="s">
        <v>848</v>
      </c>
    </row>
    <row r="760" spans="33:34" ht="12.75">
      <c r="AG760" s="49" t="s">
        <v>879</v>
      </c>
      <c r="AH760" s="47" t="s">
        <v>848</v>
      </c>
    </row>
    <row r="761" spans="33:34" ht="12.75">
      <c r="AG761" s="49" t="s">
        <v>880</v>
      </c>
      <c r="AH761" s="47" t="s">
        <v>848</v>
      </c>
    </row>
    <row r="762" spans="33:34" ht="12.75">
      <c r="AG762" s="49" t="s">
        <v>881</v>
      </c>
      <c r="AH762" s="47" t="s">
        <v>848</v>
      </c>
    </row>
    <row r="763" spans="33:34" ht="12.75">
      <c r="AG763" s="49" t="s">
        <v>882</v>
      </c>
      <c r="AH763" s="47" t="s">
        <v>1273</v>
      </c>
    </row>
    <row r="764" spans="33:34" ht="12.75">
      <c r="AG764" s="49" t="s">
        <v>883</v>
      </c>
      <c r="AH764" s="47" t="s">
        <v>1273</v>
      </c>
    </row>
    <row r="765" spans="33:34" ht="12.75">
      <c r="AG765" s="49" t="s">
        <v>884</v>
      </c>
      <c r="AH765" s="47" t="s">
        <v>1273</v>
      </c>
    </row>
    <row r="766" spans="33:34" ht="12.75">
      <c r="AG766" s="49" t="s">
        <v>885</v>
      </c>
      <c r="AH766" s="47" t="s">
        <v>1273</v>
      </c>
    </row>
    <row r="767" spans="33:34" ht="12.75">
      <c r="AG767" s="49" t="s">
        <v>886</v>
      </c>
      <c r="AH767" s="47" t="s">
        <v>1274</v>
      </c>
    </row>
    <row r="768" spans="33:34" ht="12.75">
      <c r="AG768" s="49" t="s">
        <v>887</v>
      </c>
      <c r="AH768" s="47" t="s">
        <v>1274</v>
      </c>
    </row>
    <row r="769" spans="33:34" ht="12.75">
      <c r="AG769" s="49" t="s">
        <v>888</v>
      </c>
      <c r="AH769" s="47" t="s">
        <v>1274</v>
      </c>
    </row>
    <row r="770" spans="33:34" ht="12.75">
      <c r="AG770" s="49" t="s">
        <v>889</v>
      </c>
      <c r="AH770" s="47" t="s">
        <v>1274</v>
      </c>
    </row>
    <row r="771" spans="33:34" ht="12.75">
      <c r="AG771" s="49" t="s">
        <v>890</v>
      </c>
      <c r="AH771" s="47" t="s">
        <v>1699</v>
      </c>
    </row>
    <row r="772" spans="33:34" ht="12.75">
      <c r="AG772" s="49" t="s">
        <v>891</v>
      </c>
      <c r="AH772" s="47" t="s">
        <v>1699</v>
      </c>
    </row>
    <row r="773" spans="33:34" ht="12.75">
      <c r="AG773" s="49" t="s">
        <v>892</v>
      </c>
      <c r="AH773" s="47" t="s">
        <v>1699</v>
      </c>
    </row>
    <row r="774" spans="33:34" ht="12.75">
      <c r="AG774" s="49" t="s">
        <v>893</v>
      </c>
      <c r="AH774" s="47" t="s">
        <v>1699</v>
      </c>
    </row>
    <row r="775" spans="33:34" ht="12.75">
      <c r="AG775" s="49" t="s">
        <v>894</v>
      </c>
      <c r="AH775" s="47" t="s">
        <v>1699</v>
      </c>
    </row>
    <row r="776" spans="33:34" ht="12.75">
      <c r="AG776" s="49" t="s">
        <v>895</v>
      </c>
      <c r="AH776" s="47" t="s">
        <v>3669</v>
      </c>
    </row>
    <row r="777" spans="33:34" ht="12.75">
      <c r="AG777" s="49" t="s">
        <v>896</v>
      </c>
      <c r="AH777" s="47" t="s">
        <v>3669</v>
      </c>
    </row>
    <row r="778" spans="33:34" ht="12.75">
      <c r="AG778" s="49" t="s">
        <v>897</v>
      </c>
      <c r="AH778" s="47" t="s">
        <v>3669</v>
      </c>
    </row>
    <row r="779" spans="33:34" ht="12.75">
      <c r="AG779" s="49" t="s">
        <v>898</v>
      </c>
      <c r="AH779" s="47" t="s">
        <v>3669</v>
      </c>
    </row>
    <row r="780" spans="33:34" ht="12.75">
      <c r="AG780" s="49" t="s">
        <v>899</v>
      </c>
      <c r="AH780" s="47" t="s">
        <v>3669</v>
      </c>
    </row>
    <row r="781" spans="33:34" ht="12.75">
      <c r="AG781" s="49" t="s">
        <v>900</v>
      </c>
      <c r="AH781" s="47" t="s">
        <v>3669</v>
      </c>
    </row>
    <row r="782" spans="33:34" ht="12.75">
      <c r="AG782" s="49" t="s">
        <v>901</v>
      </c>
      <c r="AH782" s="47" t="s">
        <v>3669</v>
      </c>
    </row>
    <row r="783" spans="33:34" ht="12.75">
      <c r="AG783" s="49" t="s">
        <v>902</v>
      </c>
      <c r="AH783" s="47" t="s">
        <v>3669</v>
      </c>
    </row>
    <row r="784" spans="33:34" ht="12.75">
      <c r="AG784" s="49" t="s">
        <v>903</v>
      </c>
      <c r="AH784" s="47" t="s">
        <v>3669</v>
      </c>
    </row>
    <row r="785" spans="33:34" ht="12.75">
      <c r="AG785" s="49" t="s">
        <v>904</v>
      </c>
      <c r="AH785" s="47" t="s">
        <v>3669</v>
      </c>
    </row>
    <row r="786" spans="33:34" ht="12.75">
      <c r="AG786" s="49" t="s">
        <v>905</v>
      </c>
      <c r="AH786" s="47" t="s">
        <v>3669</v>
      </c>
    </row>
    <row r="787" spans="33:34" ht="12.75">
      <c r="AG787" s="49" t="s">
        <v>906</v>
      </c>
      <c r="AH787" s="47" t="s">
        <v>3669</v>
      </c>
    </row>
    <row r="788" spans="33:34" ht="12.75">
      <c r="AG788" s="49" t="s">
        <v>907</v>
      </c>
      <c r="AH788" s="47" t="s">
        <v>3669</v>
      </c>
    </row>
    <row r="789" spans="33:34" ht="12.75">
      <c r="AG789" s="49" t="s">
        <v>908</v>
      </c>
      <c r="AH789" s="47" t="s">
        <v>3669</v>
      </c>
    </row>
    <row r="790" spans="33:34" ht="12.75">
      <c r="AG790" s="49" t="s">
        <v>909</v>
      </c>
      <c r="AH790" s="47" t="s">
        <v>3669</v>
      </c>
    </row>
    <row r="791" spans="33:34" ht="12.75">
      <c r="AG791" s="49" t="s">
        <v>910</v>
      </c>
      <c r="AH791" s="47" t="s">
        <v>3669</v>
      </c>
    </row>
    <row r="792" spans="33:34" ht="12.75">
      <c r="AG792" s="49" t="s">
        <v>911</v>
      </c>
      <c r="AH792" s="47" t="s">
        <v>3669</v>
      </c>
    </row>
    <row r="793" spans="33:34" ht="12.75">
      <c r="AG793" s="49" t="s">
        <v>912</v>
      </c>
      <c r="AH793" s="47" t="s">
        <v>3669</v>
      </c>
    </row>
    <row r="794" spans="33:34" ht="12.75">
      <c r="AG794" s="49" t="s">
        <v>913</v>
      </c>
      <c r="AH794" s="47" t="s">
        <v>3669</v>
      </c>
    </row>
    <row r="795" spans="33:34" ht="12.75">
      <c r="AG795" s="49" t="s">
        <v>914</v>
      </c>
      <c r="AH795" s="47" t="s">
        <v>3669</v>
      </c>
    </row>
    <row r="796" spans="33:34" ht="12.75">
      <c r="AG796" s="49" t="s">
        <v>915</v>
      </c>
      <c r="AH796" s="47" t="s">
        <v>3669</v>
      </c>
    </row>
    <row r="797" spans="33:34" ht="12.75">
      <c r="AG797" s="49" t="s">
        <v>916</v>
      </c>
      <c r="AH797" s="47" t="s">
        <v>3669</v>
      </c>
    </row>
    <row r="798" spans="33:34" ht="12.75">
      <c r="AG798" s="49" t="s">
        <v>917</v>
      </c>
      <c r="AH798" s="47" t="s">
        <v>3669</v>
      </c>
    </row>
    <row r="799" spans="33:34" ht="12.75">
      <c r="AG799" s="49" t="s">
        <v>918</v>
      </c>
      <c r="AH799" s="47" t="s">
        <v>3669</v>
      </c>
    </row>
    <row r="800" spans="33:34" ht="12.75">
      <c r="AG800" s="49" t="s">
        <v>919</v>
      </c>
      <c r="AH800" s="47" t="s">
        <v>3669</v>
      </c>
    </row>
    <row r="801" spans="33:34" ht="12.75">
      <c r="AG801" s="49" t="s">
        <v>920</v>
      </c>
      <c r="AH801" s="47" t="s">
        <v>3669</v>
      </c>
    </row>
    <row r="802" spans="33:34" ht="12.75">
      <c r="AG802" s="49" t="s">
        <v>921</v>
      </c>
      <c r="AH802" s="47" t="s">
        <v>3669</v>
      </c>
    </row>
    <row r="803" spans="33:34" ht="12.75">
      <c r="AG803" s="49" t="s">
        <v>922</v>
      </c>
      <c r="AH803" s="47" t="s">
        <v>3669</v>
      </c>
    </row>
    <row r="804" spans="33:34" ht="12.75">
      <c r="AG804" s="49" t="s">
        <v>923</v>
      </c>
      <c r="AH804" s="47" t="s">
        <v>3669</v>
      </c>
    </row>
    <row r="805" spans="33:34" ht="12.75">
      <c r="AG805" s="49" t="s">
        <v>924</v>
      </c>
      <c r="AH805" s="47" t="s">
        <v>3669</v>
      </c>
    </row>
    <row r="806" spans="33:34" ht="12.75">
      <c r="AG806" s="49" t="s">
        <v>925</v>
      </c>
      <c r="AH806" s="47" t="s">
        <v>3669</v>
      </c>
    </row>
    <row r="807" spans="33:34" ht="12.75">
      <c r="AG807" s="49" t="s">
        <v>926</v>
      </c>
      <c r="AH807" s="47" t="s">
        <v>3669</v>
      </c>
    </row>
    <row r="808" spans="33:34" ht="12.75">
      <c r="AG808" s="49" t="s">
        <v>927</v>
      </c>
      <c r="AH808" s="47" t="s">
        <v>3669</v>
      </c>
    </row>
    <row r="809" spans="33:34" ht="12.75">
      <c r="AG809" s="49" t="s">
        <v>928</v>
      </c>
      <c r="AH809" s="47" t="s">
        <v>3669</v>
      </c>
    </row>
    <row r="810" spans="33:34" ht="12.75">
      <c r="AG810" s="49" t="s">
        <v>929</v>
      </c>
      <c r="AH810" s="47" t="s">
        <v>3669</v>
      </c>
    </row>
    <row r="811" spans="33:34" ht="12.75">
      <c r="AG811" s="49" t="s">
        <v>930</v>
      </c>
      <c r="AH811" s="47" t="s">
        <v>3669</v>
      </c>
    </row>
    <row r="812" spans="33:34" ht="12.75">
      <c r="AG812" s="49" t="s">
        <v>931</v>
      </c>
      <c r="AH812" s="47" t="s">
        <v>3669</v>
      </c>
    </row>
    <row r="813" spans="33:34" ht="12.75">
      <c r="AG813" s="49" t="s">
        <v>932</v>
      </c>
      <c r="AH813" s="47" t="s">
        <v>3669</v>
      </c>
    </row>
    <row r="814" spans="33:34" ht="12.75">
      <c r="AG814" s="49" t="s">
        <v>933</v>
      </c>
      <c r="AH814" s="47" t="s">
        <v>3669</v>
      </c>
    </row>
    <row r="815" spans="33:34" ht="12.75">
      <c r="AG815" s="49" t="s">
        <v>934</v>
      </c>
      <c r="AH815" s="47" t="s">
        <v>3669</v>
      </c>
    </row>
    <row r="816" spans="33:34" ht="12.75">
      <c r="AG816" s="49" t="s">
        <v>935</v>
      </c>
      <c r="AH816" s="47" t="s">
        <v>3669</v>
      </c>
    </row>
    <row r="817" spans="33:34" ht="12.75">
      <c r="AG817" s="49" t="s">
        <v>936</v>
      </c>
      <c r="AH817" s="47" t="s">
        <v>3669</v>
      </c>
    </row>
    <row r="818" spans="33:34" ht="12.75">
      <c r="AG818" s="49" t="s">
        <v>937</v>
      </c>
      <c r="AH818" s="47" t="s">
        <v>3669</v>
      </c>
    </row>
    <row r="819" spans="33:34" ht="12.75">
      <c r="AG819" s="49" t="s">
        <v>938</v>
      </c>
      <c r="AH819" s="47" t="s">
        <v>3669</v>
      </c>
    </row>
    <row r="820" spans="33:34" ht="12.75">
      <c r="AG820" s="49" t="s">
        <v>939</v>
      </c>
      <c r="AH820" s="47" t="s">
        <v>3669</v>
      </c>
    </row>
    <row r="821" spans="33:34" ht="12.75">
      <c r="AG821" s="49" t="s">
        <v>940</v>
      </c>
      <c r="AH821" s="47" t="s">
        <v>3669</v>
      </c>
    </row>
    <row r="822" spans="33:34" ht="12.75">
      <c r="AG822" s="49" t="s">
        <v>941</v>
      </c>
      <c r="AH822" s="47" t="s">
        <v>3669</v>
      </c>
    </row>
    <row r="823" spans="33:34" ht="12.75">
      <c r="AG823" s="49" t="s">
        <v>942</v>
      </c>
      <c r="AH823" s="47" t="s">
        <v>3669</v>
      </c>
    </row>
    <row r="824" spans="33:34" ht="12.75">
      <c r="AG824" s="49" t="s">
        <v>943</v>
      </c>
      <c r="AH824" s="47" t="s">
        <v>3669</v>
      </c>
    </row>
    <row r="825" spans="33:34" ht="12.75">
      <c r="AG825" s="49" t="s">
        <v>944</v>
      </c>
      <c r="AH825" s="47" t="s">
        <v>3669</v>
      </c>
    </row>
    <row r="826" spans="33:34" ht="12.75">
      <c r="AG826" s="49" t="s">
        <v>945</v>
      </c>
      <c r="AH826" s="47" t="s">
        <v>3669</v>
      </c>
    </row>
    <row r="827" spans="33:34" ht="12.75">
      <c r="AG827" s="49" t="s">
        <v>946</v>
      </c>
      <c r="AH827" s="47" t="s">
        <v>3669</v>
      </c>
    </row>
    <row r="828" spans="33:34" ht="12.75">
      <c r="AG828" s="49" t="s">
        <v>947</v>
      </c>
      <c r="AH828" s="47" t="s">
        <v>3669</v>
      </c>
    </row>
    <row r="829" spans="33:34" ht="12.75">
      <c r="AG829" s="49" t="s">
        <v>948</v>
      </c>
      <c r="AH829" s="47" t="s">
        <v>3669</v>
      </c>
    </row>
    <row r="830" spans="33:34" ht="12.75">
      <c r="AG830" s="49" t="s">
        <v>949</v>
      </c>
      <c r="AH830" s="47" t="s">
        <v>3669</v>
      </c>
    </row>
    <row r="831" spans="33:34" ht="12.75">
      <c r="AG831" s="49" t="s">
        <v>950</v>
      </c>
      <c r="AH831" s="47" t="s">
        <v>3669</v>
      </c>
    </row>
    <row r="832" spans="33:34" ht="12.75">
      <c r="AG832" s="49" t="s">
        <v>951</v>
      </c>
      <c r="AH832" s="47" t="s">
        <v>3669</v>
      </c>
    </row>
    <row r="833" spans="33:34" ht="12.75">
      <c r="AG833" s="49" t="s">
        <v>952</v>
      </c>
      <c r="AH833" s="47" t="s">
        <v>3669</v>
      </c>
    </row>
    <row r="834" spans="33:34" ht="12.75">
      <c r="AG834" s="49" t="s">
        <v>953</v>
      </c>
      <c r="AH834" s="47" t="s">
        <v>3669</v>
      </c>
    </row>
    <row r="835" spans="33:34" ht="12.75">
      <c r="AG835" s="49" t="s">
        <v>954</v>
      </c>
      <c r="AH835" s="47" t="s">
        <v>3669</v>
      </c>
    </row>
    <row r="836" spans="33:34" ht="12.75">
      <c r="AG836" s="49" t="s">
        <v>955</v>
      </c>
      <c r="AH836" s="47" t="s">
        <v>1702</v>
      </c>
    </row>
    <row r="837" spans="33:34" ht="12.75">
      <c r="AG837" s="49" t="s">
        <v>956</v>
      </c>
      <c r="AH837" s="47" t="s">
        <v>1702</v>
      </c>
    </row>
    <row r="838" spans="33:34" ht="12.75">
      <c r="AG838" s="49" t="s">
        <v>957</v>
      </c>
      <c r="AH838" s="47" t="s">
        <v>1702</v>
      </c>
    </row>
    <row r="839" spans="33:34" ht="12.75">
      <c r="AG839" s="49" t="s">
        <v>958</v>
      </c>
      <c r="AH839" s="47" t="s">
        <v>1702</v>
      </c>
    </row>
    <row r="840" spans="33:34" ht="12.75">
      <c r="AG840" s="49" t="s">
        <v>959</v>
      </c>
      <c r="AH840" s="47" t="s">
        <v>1702</v>
      </c>
    </row>
    <row r="841" spans="33:34" ht="12.75">
      <c r="AG841" s="49" t="s">
        <v>960</v>
      </c>
      <c r="AH841" s="47" t="s">
        <v>1702</v>
      </c>
    </row>
    <row r="842" spans="33:34" ht="12.75">
      <c r="AG842" s="49" t="s">
        <v>961</v>
      </c>
      <c r="AH842" s="47" t="s">
        <v>1702</v>
      </c>
    </row>
    <row r="843" spans="33:34" ht="12.75">
      <c r="AG843" s="49" t="s">
        <v>962</v>
      </c>
      <c r="AH843" s="47" t="s">
        <v>1702</v>
      </c>
    </row>
    <row r="844" spans="33:34" ht="12.75">
      <c r="AG844" s="49" t="s">
        <v>963</v>
      </c>
      <c r="AH844" s="47" t="s">
        <v>1702</v>
      </c>
    </row>
    <row r="845" spans="33:34" ht="12.75">
      <c r="AG845" s="49" t="s">
        <v>964</v>
      </c>
      <c r="AH845" s="47" t="s">
        <v>1702</v>
      </c>
    </row>
    <row r="846" spans="33:34" ht="12.75">
      <c r="AG846" s="49" t="s">
        <v>965</v>
      </c>
      <c r="AH846" s="47" t="s">
        <v>1702</v>
      </c>
    </row>
    <row r="847" spans="33:34" ht="12.75">
      <c r="AG847" s="49" t="s">
        <v>966</v>
      </c>
      <c r="AH847" s="47" t="s">
        <v>1702</v>
      </c>
    </row>
    <row r="848" spans="33:34" ht="12.75">
      <c r="AG848" s="49" t="s">
        <v>967</v>
      </c>
      <c r="AH848" s="47" t="s">
        <v>1702</v>
      </c>
    </row>
    <row r="849" spans="33:34" ht="12.75">
      <c r="AG849" s="49" t="s">
        <v>968</v>
      </c>
      <c r="AH849" s="47" t="s">
        <v>1702</v>
      </c>
    </row>
    <row r="850" spans="33:34" ht="12.75">
      <c r="AG850" s="49" t="s">
        <v>969</v>
      </c>
      <c r="AH850" s="47" t="s">
        <v>1702</v>
      </c>
    </row>
    <row r="851" spans="33:34" ht="12.75">
      <c r="AG851" s="49" t="s">
        <v>970</v>
      </c>
      <c r="AH851" s="47" t="s">
        <v>844</v>
      </c>
    </row>
    <row r="852" spans="33:34" ht="12.75">
      <c r="AG852" s="49" t="s">
        <v>971</v>
      </c>
      <c r="AH852" s="47" t="s">
        <v>844</v>
      </c>
    </row>
    <row r="853" spans="33:34" ht="12.75">
      <c r="AG853" s="49" t="s">
        <v>972</v>
      </c>
      <c r="AH853" s="47" t="s">
        <v>844</v>
      </c>
    </row>
    <row r="854" spans="33:34" ht="12.75">
      <c r="AG854" s="49" t="s">
        <v>973</v>
      </c>
      <c r="AH854" s="47" t="s">
        <v>845</v>
      </c>
    </row>
    <row r="855" spans="33:34" ht="12.75">
      <c r="AG855" s="49" t="s">
        <v>974</v>
      </c>
      <c r="AH855" s="47" t="s">
        <v>845</v>
      </c>
    </row>
    <row r="856" spans="33:34" ht="12.75">
      <c r="AG856" s="49" t="s">
        <v>975</v>
      </c>
      <c r="AH856" s="47" t="s">
        <v>845</v>
      </c>
    </row>
    <row r="857" spans="33:34" ht="12.75">
      <c r="AG857" s="49" t="s">
        <v>976</v>
      </c>
      <c r="AH857" s="47" t="s">
        <v>846</v>
      </c>
    </row>
    <row r="858" spans="33:34" ht="12.75">
      <c r="AG858" s="49" t="s">
        <v>977</v>
      </c>
      <c r="AH858" s="47" t="s">
        <v>846</v>
      </c>
    </row>
    <row r="859" spans="33:34" ht="12.75">
      <c r="AG859" s="49" t="s">
        <v>978</v>
      </c>
      <c r="AH859" s="47" t="s">
        <v>846</v>
      </c>
    </row>
    <row r="860" spans="33:34" ht="12.75">
      <c r="AG860" s="49" t="s">
        <v>979</v>
      </c>
      <c r="AH860" s="47" t="s">
        <v>846</v>
      </c>
    </row>
    <row r="861" spans="33:34" ht="12.75">
      <c r="AG861" s="49" t="s">
        <v>980</v>
      </c>
      <c r="AH861" s="47" t="s">
        <v>847</v>
      </c>
    </row>
    <row r="862" spans="33:34" ht="12.75">
      <c r="AG862" s="49" t="s">
        <v>981</v>
      </c>
      <c r="AH862" s="47" t="s">
        <v>847</v>
      </c>
    </row>
    <row r="863" spans="33:34" ht="12.75">
      <c r="AG863" s="49" t="s">
        <v>982</v>
      </c>
      <c r="AH863" s="47" t="s">
        <v>847</v>
      </c>
    </row>
    <row r="864" spans="33:34" ht="12.75">
      <c r="AG864" s="49" t="s">
        <v>983</v>
      </c>
      <c r="AH864" s="47" t="s">
        <v>847</v>
      </c>
    </row>
    <row r="865" spans="33:34" ht="12.75">
      <c r="AG865" s="49" t="s">
        <v>984</v>
      </c>
      <c r="AH865" s="47" t="s">
        <v>848</v>
      </c>
    </row>
    <row r="866" spans="33:34" ht="12.75">
      <c r="AG866" s="49" t="s">
        <v>985</v>
      </c>
      <c r="AH866" s="47" t="s">
        <v>848</v>
      </c>
    </row>
    <row r="867" spans="33:34" ht="12.75">
      <c r="AG867" s="49" t="s">
        <v>986</v>
      </c>
      <c r="AH867" s="47" t="s">
        <v>848</v>
      </c>
    </row>
    <row r="868" spans="33:34" ht="12.75">
      <c r="AG868" s="49" t="s">
        <v>987</v>
      </c>
      <c r="AH868" s="47" t="s">
        <v>848</v>
      </c>
    </row>
    <row r="869" spans="33:34" ht="12.75">
      <c r="AG869" s="49" t="s">
        <v>988</v>
      </c>
      <c r="AH869" s="47" t="s">
        <v>1273</v>
      </c>
    </row>
    <row r="870" spans="33:34" ht="12.75">
      <c r="AG870" s="49" t="s">
        <v>989</v>
      </c>
      <c r="AH870" s="47" t="s">
        <v>1273</v>
      </c>
    </row>
    <row r="871" spans="33:34" ht="12.75">
      <c r="AG871" s="49" t="s">
        <v>990</v>
      </c>
      <c r="AH871" s="47" t="s">
        <v>1273</v>
      </c>
    </row>
    <row r="872" spans="33:34" ht="12.75">
      <c r="AG872" s="49" t="s">
        <v>991</v>
      </c>
      <c r="AH872" s="47" t="s">
        <v>1273</v>
      </c>
    </row>
    <row r="873" spans="33:34" ht="12.75">
      <c r="AG873" s="49" t="s">
        <v>992</v>
      </c>
      <c r="AH873" s="47" t="s">
        <v>1274</v>
      </c>
    </row>
    <row r="874" spans="33:34" ht="12.75">
      <c r="AG874" s="49" t="s">
        <v>993</v>
      </c>
      <c r="AH874" s="47" t="s">
        <v>1274</v>
      </c>
    </row>
    <row r="875" spans="33:34" ht="12.75">
      <c r="AG875" s="49" t="s">
        <v>994</v>
      </c>
      <c r="AH875" s="47" t="s">
        <v>1274</v>
      </c>
    </row>
    <row r="876" spans="33:34" ht="12.75">
      <c r="AG876" s="49" t="s">
        <v>995</v>
      </c>
      <c r="AH876" s="47" t="s">
        <v>1274</v>
      </c>
    </row>
    <row r="877" spans="33:34" ht="12.75">
      <c r="AG877" s="49" t="s">
        <v>996</v>
      </c>
      <c r="AH877" s="47" t="s">
        <v>1699</v>
      </c>
    </row>
    <row r="878" spans="33:34" ht="12.75">
      <c r="AG878" s="49" t="s">
        <v>997</v>
      </c>
      <c r="AH878" s="47" t="s">
        <v>1699</v>
      </c>
    </row>
    <row r="879" spans="33:34" ht="12.75">
      <c r="AG879" s="49" t="s">
        <v>998</v>
      </c>
      <c r="AH879" s="47" t="s">
        <v>1699</v>
      </c>
    </row>
    <row r="880" spans="33:34" ht="12.75">
      <c r="AG880" s="49" t="s">
        <v>999</v>
      </c>
      <c r="AH880" s="47" t="s">
        <v>1699</v>
      </c>
    </row>
    <row r="881" spans="33:34" ht="12.75">
      <c r="AG881" s="49" t="s">
        <v>1000</v>
      </c>
      <c r="AH881" s="47" t="s">
        <v>1699</v>
      </c>
    </row>
    <row r="882" spans="33:34" ht="12.75">
      <c r="AG882" s="49" t="s">
        <v>1001</v>
      </c>
      <c r="AH882" s="47" t="s">
        <v>3669</v>
      </c>
    </row>
    <row r="883" spans="33:34" ht="12.75">
      <c r="AG883" s="49" t="s">
        <v>1002</v>
      </c>
      <c r="AH883" s="47" t="s">
        <v>3669</v>
      </c>
    </row>
    <row r="884" spans="33:34" ht="12.75">
      <c r="AG884" s="49" t="s">
        <v>1003</v>
      </c>
      <c r="AH884" s="47" t="s">
        <v>3669</v>
      </c>
    </row>
    <row r="885" spans="33:34" ht="12.75">
      <c r="AG885" s="49" t="s">
        <v>1004</v>
      </c>
      <c r="AH885" s="47" t="s">
        <v>3669</v>
      </c>
    </row>
    <row r="886" spans="33:34" ht="12.75">
      <c r="AG886" s="49" t="s">
        <v>1005</v>
      </c>
      <c r="AH886" s="47" t="s">
        <v>3669</v>
      </c>
    </row>
    <row r="887" spans="33:34" ht="12.75">
      <c r="AG887" s="49" t="s">
        <v>1006</v>
      </c>
      <c r="AH887" s="47" t="s">
        <v>3669</v>
      </c>
    </row>
    <row r="888" spans="33:34" ht="12.75">
      <c r="AG888" s="49" t="s">
        <v>1007</v>
      </c>
      <c r="AH888" s="47" t="s">
        <v>3669</v>
      </c>
    </row>
    <row r="889" spans="33:34" ht="12.75">
      <c r="AG889" s="49" t="s">
        <v>1008</v>
      </c>
      <c r="AH889" s="47" t="s">
        <v>3669</v>
      </c>
    </row>
    <row r="890" spans="33:34" ht="12.75">
      <c r="AG890" s="49" t="s">
        <v>1009</v>
      </c>
      <c r="AH890" s="47" t="s">
        <v>3669</v>
      </c>
    </row>
    <row r="891" spans="33:34" ht="12.75">
      <c r="AG891" s="49" t="s">
        <v>1010</v>
      </c>
      <c r="AH891" s="47" t="s">
        <v>3669</v>
      </c>
    </row>
    <row r="892" spans="33:34" ht="12.75">
      <c r="AG892" s="49" t="s">
        <v>1011</v>
      </c>
      <c r="AH892" s="47" t="s">
        <v>3669</v>
      </c>
    </row>
    <row r="893" spans="33:34" ht="12.75">
      <c r="AG893" s="49" t="s">
        <v>1012</v>
      </c>
      <c r="AH893" s="47" t="s">
        <v>3669</v>
      </c>
    </row>
    <row r="894" spans="33:34" ht="12.75">
      <c r="AG894" s="49" t="s">
        <v>1013</v>
      </c>
      <c r="AH894" s="47" t="s">
        <v>3669</v>
      </c>
    </row>
    <row r="895" spans="33:34" ht="12.75">
      <c r="AG895" s="49" t="s">
        <v>1014</v>
      </c>
      <c r="AH895" s="47" t="s">
        <v>3669</v>
      </c>
    </row>
    <row r="896" spans="33:34" ht="12.75">
      <c r="AG896" s="49" t="s">
        <v>1015</v>
      </c>
      <c r="AH896" s="47" t="s">
        <v>3669</v>
      </c>
    </row>
    <row r="897" spans="33:34" ht="12.75">
      <c r="AG897" s="49" t="s">
        <v>1016</v>
      </c>
      <c r="AH897" s="47" t="s">
        <v>3669</v>
      </c>
    </row>
    <row r="898" spans="33:34" ht="12.75">
      <c r="AG898" s="49" t="s">
        <v>1017</v>
      </c>
      <c r="AH898" s="47" t="s">
        <v>3669</v>
      </c>
    </row>
    <row r="899" spans="33:34" ht="12.75">
      <c r="AG899" s="49" t="s">
        <v>1018</v>
      </c>
      <c r="AH899" s="47" t="s">
        <v>3669</v>
      </c>
    </row>
    <row r="900" spans="33:34" ht="12.75">
      <c r="AG900" s="49" t="s">
        <v>1019</v>
      </c>
      <c r="AH900" s="47" t="s">
        <v>3669</v>
      </c>
    </row>
    <row r="901" spans="33:34" ht="12.75">
      <c r="AG901" s="49" t="s">
        <v>1020</v>
      </c>
      <c r="AH901" s="47" t="s">
        <v>3669</v>
      </c>
    </row>
    <row r="902" spans="33:34" ht="12.75">
      <c r="AG902" s="49" t="s">
        <v>1021</v>
      </c>
      <c r="AH902" s="47" t="s">
        <v>3669</v>
      </c>
    </row>
    <row r="903" spans="33:34" ht="12.75">
      <c r="AG903" s="49" t="s">
        <v>1022</v>
      </c>
      <c r="AH903" s="47" t="s">
        <v>3669</v>
      </c>
    </row>
    <row r="904" spans="33:34" ht="12.75">
      <c r="AG904" s="49" t="s">
        <v>1023</v>
      </c>
      <c r="AH904" s="47" t="s">
        <v>3669</v>
      </c>
    </row>
    <row r="905" spans="33:34" ht="12.75">
      <c r="AG905" s="49" t="s">
        <v>1024</v>
      </c>
      <c r="AH905" s="47" t="s">
        <v>3669</v>
      </c>
    </row>
    <row r="906" spans="33:34" ht="12.75">
      <c r="AG906" s="49" t="s">
        <v>1025</v>
      </c>
      <c r="AH906" s="47" t="s">
        <v>3669</v>
      </c>
    </row>
    <row r="907" spans="33:34" ht="12.75">
      <c r="AG907" s="49" t="s">
        <v>1026</v>
      </c>
      <c r="AH907" s="47" t="s">
        <v>3669</v>
      </c>
    </row>
    <row r="908" spans="33:34" ht="12.75">
      <c r="AG908" s="49" t="s">
        <v>1027</v>
      </c>
      <c r="AH908" s="47" t="s">
        <v>3669</v>
      </c>
    </row>
    <row r="909" spans="33:34" ht="12.75">
      <c r="AG909" s="49" t="s">
        <v>1028</v>
      </c>
      <c r="AH909" s="47" t="s">
        <v>3669</v>
      </c>
    </row>
    <row r="910" spans="33:34" ht="12.75">
      <c r="AG910" s="49" t="s">
        <v>1029</v>
      </c>
      <c r="AH910" s="47" t="s">
        <v>3669</v>
      </c>
    </row>
    <row r="911" spans="33:34" ht="12.75">
      <c r="AG911" s="49" t="s">
        <v>1030</v>
      </c>
      <c r="AH911" s="47" t="s">
        <v>3669</v>
      </c>
    </row>
    <row r="912" spans="33:34" ht="12.75">
      <c r="AG912" s="49" t="s">
        <v>1031</v>
      </c>
      <c r="AH912" s="47" t="s">
        <v>3669</v>
      </c>
    </row>
    <row r="913" spans="33:34" ht="12.75">
      <c r="AG913" s="49" t="s">
        <v>1032</v>
      </c>
      <c r="AH913" s="47" t="s">
        <v>3669</v>
      </c>
    </row>
    <row r="914" spans="33:34" ht="12.75">
      <c r="AG914" s="49" t="s">
        <v>1033</v>
      </c>
      <c r="AH914" s="47" t="s">
        <v>3669</v>
      </c>
    </row>
    <row r="915" spans="33:34" ht="12.75">
      <c r="AG915" s="49" t="s">
        <v>1034</v>
      </c>
      <c r="AH915" s="47" t="s">
        <v>3669</v>
      </c>
    </row>
    <row r="916" spans="33:34" ht="12.75">
      <c r="AG916" s="49" t="s">
        <v>1035</v>
      </c>
      <c r="AH916" s="47" t="s">
        <v>3669</v>
      </c>
    </row>
    <row r="917" spans="33:34" ht="12.75">
      <c r="AG917" s="49" t="s">
        <v>1036</v>
      </c>
      <c r="AH917" s="47" t="s">
        <v>3669</v>
      </c>
    </row>
    <row r="918" spans="33:34" ht="12.75">
      <c r="AG918" s="49" t="s">
        <v>1037</v>
      </c>
      <c r="AH918" s="47" t="s">
        <v>3669</v>
      </c>
    </row>
    <row r="919" spans="33:34" ht="12.75">
      <c r="AG919" s="49" t="s">
        <v>1038</v>
      </c>
      <c r="AH919" s="47" t="s">
        <v>3669</v>
      </c>
    </row>
    <row r="920" spans="33:34" ht="12.75">
      <c r="AG920" s="49" t="s">
        <v>1039</v>
      </c>
      <c r="AH920" s="47" t="s">
        <v>3669</v>
      </c>
    </row>
    <row r="921" spans="33:34" ht="12.75">
      <c r="AG921" s="49" t="s">
        <v>1040</v>
      </c>
      <c r="AH921" s="47" t="s">
        <v>3669</v>
      </c>
    </row>
    <row r="922" spans="33:34" ht="12.75">
      <c r="AG922" s="49" t="s">
        <v>1041</v>
      </c>
      <c r="AH922" s="47" t="s">
        <v>3669</v>
      </c>
    </row>
    <row r="923" spans="33:34" ht="12.75">
      <c r="AG923" s="49" t="s">
        <v>1042</v>
      </c>
      <c r="AH923" s="47" t="s">
        <v>3669</v>
      </c>
    </row>
    <row r="924" spans="33:34" ht="12.75">
      <c r="AG924" s="49" t="s">
        <v>1043</v>
      </c>
      <c r="AH924" s="47" t="s">
        <v>3669</v>
      </c>
    </row>
    <row r="925" spans="33:34" ht="12.75">
      <c r="AG925" s="49" t="s">
        <v>1044</v>
      </c>
      <c r="AH925" s="47" t="s">
        <v>3669</v>
      </c>
    </row>
    <row r="926" spans="33:34" ht="12.75">
      <c r="AG926" s="49" t="s">
        <v>1045</v>
      </c>
      <c r="AH926" s="47" t="s">
        <v>3669</v>
      </c>
    </row>
    <row r="927" spans="33:34" ht="12.75">
      <c r="AG927" s="49" t="s">
        <v>1046</v>
      </c>
      <c r="AH927" s="47" t="s">
        <v>3669</v>
      </c>
    </row>
    <row r="928" spans="33:34" ht="12.75">
      <c r="AG928" s="49" t="s">
        <v>1047</v>
      </c>
      <c r="AH928" s="47" t="s">
        <v>3669</v>
      </c>
    </row>
    <row r="929" spans="33:34" ht="12.75">
      <c r="AG929" s="49" t="s">
        <v>1048</v>
      </c>
      <c r="AH929" s="47" t="s">
        <v>3669</v>
      </c>
    </row>
    <row r="930" spans="33:34" ht="12.75">
      <c r="AG930" s="49" t="s">
        <v>1049</v>
      </c>
      <c r="AH930" s="47" t="s">
        <v>3669</v>
      </c>
    </row>
    <row r="931" spans="33:34" ht="12.75">
      <c r="AG931" s="49" t="s">
        <v>1050</v>
      </c>
      <c r="AH931" s="47" t="s">
        <v>3669</v>
      </c>
    </row>
    <row r="932" spans="33:34" ht="12.75">
      <c r="AG932" s="49" t="s">
        <v>1051</v>
      </c>
      <c r="AH932" s="47" t="s">
        <v>3669</v>
      </c>
    </row>
    <row r="933" spans="33:34" ht="12.75">
      <c r="AG933" s="49" t="s">
        <v>1052</v>
      </c>
      <c r="AH933" s="47" t="s">
        <v>3669</v>
      </c>
    </row>
    <row r="934" spans="33:34" ht="12.75">
      <c r="AG934" s="49" t="s">
        <v>1053</v>
      </c>
      <c r="AH934" s="47" t="s">
        <v>3669</v>
      </c>
    </row>
    <row r="935" spans="33:34" ht="12.75">
      <c r="AG935" s="49" t="s">
        <v>1054</v>
      </c>
      <c r="AH935" s="47" t="s">
        <v>3669</v>
      </c>
    </row>
    <row r="936" spans="33:34" ht="12.75">
      <c r="AG936" s="49" t="s">
        <v>1055</v>
      </c>
      <c r="AH936" s="47" t="s">
        <v>3669</v>
      </c>
    </row>
    <row r="937" spans="33:34" ht="12.75">
      <c r="AG937" s="49" t="s">
        <v>1056</v>
      </c>
      <c r="AH937" s="47" t="s">
        <v>3669</v>
      </c>
    </row>
    <row r="938" spans="33:34" ht="12.75">
      <c r="AG938" s="49" t="s">
        <v>1057</v>
      </c>
      <c r="AH938" s="47" t="s">
        <v>3669</v>
      </c>
    </row>
    <row r="939" spans="33:34" ht="12.75">
      <c r="AG939" s="49" t="s">
        <v>1058</v>
      </c>
      <c r="AH939" s="47" t="s">
        <v>3669</v>
      </c>
    </row>
    <row r="940" spans="33:34" ht="12.75">
      <c r="AG940" s="49" t="s">
        <v>1059</v>
      </c>
      <c r="AH940" s="47" t="s">
        <v>3669</v>
      </c>
    </row>
    <row r="941" spans="33:34" ht="12.75">
      <c r="AG941" s="121" t="s">
        <v>1060</v>
      </c>
      <c r="AH941" s="122" t="s">
        <v>3669</v>
      </c>
    </row>
    <row r="942" spans="33:34" ht="12.75">
      <c r="AG942" s="49" t="s">
        <v>1061</v>
      </c>
      <c r="AH942" s="47" t="s">
        <v>3670</v>
      </c>
    </row>
    <row r="943" spans="33:34" ht="12.75">
      <c r="AG943" s="49" t="s">
        <v>1062</v>
      </c>
      <c r="AH943" s="47" t="s">
        <v>3670</v>
      </c>
    </row>
    <row r="944" spans="33:34" ht="12.75">
      <c r="AG944" s="49" t="s">
        <v>1063</v>
      </c>
      <c r="AH944" s="47" t="s">
        <v>3670</v>
      </c>
    </row>
    <row r="945" spans="33:34" ht="12.75">
      <c r="AG945" s="49" t="s">
        <v>1064</v>
      </c>
      <c r="AH945" s="47" t="s">
        <v>3670</v>
      </c>
    </row>
    <row r="946" spans="33:34" ht="12.75">
      <c r="AG946" s="49" t="s">
        <v>1065</v>
      </c>
      <c r="AH946" s="47" t="s">
        <v>3670</v>
      </c>
    </row>
    <row r="947" spans="33:34" ht="12.75">
      <c r="AG947" s="49" t="s">
        <v>1066</v>
      </c>
      <c r="AH947" s="47" t="s">
        <v>3670</v>
      </c>
    </row>
    <row r="948" spans="33:34" ht="12.75">
      <c r="AG948" s="49" t="s">
        <v>1067</v>
      </c>
      <c r="AH948" s="47" t="s">
        <v>3670</v>
      </c>
    </row>
    <row r="949" spans="33:34" ht="12.75">
      <c r="AG949" s="49" t="s">
        <v>1068</v>
      </c>
      <c r="AH949" s="47" t="s">
        <v>3670</v>
      </c>
    </row>
    <row r="950" spans="33:34" ht="12.75">
      <c r="AG950" s="49" t="s">
        <v>1069</v>
      </c>
      <c r="AH950" s="47" t="s">
        <v>3670</v>
      </c>
    </row>
    <row r="951" spans="33:34" ht="12.75">
      <c r="AG951" s="49" t="s">
        <v>1070</v>
      </c>
      <c r="AH951" s="47" t="s">
        <v>3670</v>
      </c>
    </row>
    <row r="952" spans="33:34" ht="12.75">
      <c r="AG952" s="49" t="s">
        <v>1071</v>
      </c>
      <c r="AH952" s="47" t="s">
        <v>3670</v>
      </c>
    </row>
    <row r="953" spans="33:34" ht="12.75">
      <c r="AG953" s="49" t="s">
        <v>1072</v>
      </c>
      <c r="AH953" s="47" t="s">
        <v>3670</v>
      </c>
    </row>
    <row r="954" spans="33:34" ht="12.75">
      <c r="AG954" s="49" t="s">
        <v>1073</v>
      </c>
      <c r="AH954" s="47" t="s">
        <v>3670</v>
      </c>
    </row>
    <row r="955" spans="33:34" ht="12.75">
      <c r="AG955" s="49" t="s">
        <v>1074</v>
      </c>
      <c r="AH955" s="47" t="s">
        <v>3664</v>
      </c>
    </row>
    <row r="956" spans="33:34" ht="12.75">
      <c r="AG956" s="49" t="s">
        <v>1075</v>
      </c>
      <c r="AH956" s="47" t="s">
        <v>3664</v>
      </c>
    </row>
    <row r="957" spans="33:34" ht="12.75">
      <c r="AG957" s="49" t="s">
        <v>1076</v>
      </c>
      <c r="AH957" s="47" t="s">
        <v>3664</v>
      </c>
    </row>
    <row r="958" spans="33:34" ht="12.75">
      <c r="AG958" s="49" t="s">
        <v>1077</v>
      </c>
      <c r="AH958" s="47" t="s">
        <v>3665</v>
      </c>
    </row>
    <row r="959" spans="33:34" ht="12.75">
      <c r="AG959" s="49" t="s">
        <v>1078</v>
      </c>
      <c r="AH959" s="47" t="s">
        <v>3665</v>
      </c>
    </row>
    <row r="960" spans="33:34" ht="12.75">
      <c r="AG960" s="49" t="s">
        <v>1079</v>
      </c>
      <c r="AH960" s="47" t="s">
        <v>3665</v>
      </c>
    </row>
    <row r="961" spans="33:34" ht="12.75">
      <c r="AG961" s="49" t="s">
        <v>1080</v>
      </c>
      <c r="AH961" s="47" t="s">
        <v>3666</v>
      </c>
    </row>
    <row r="962" spans="33:34" ht="12.75">
      <c r="AG962" s="49" t="s">
        <v>1081</v>
      </c>
      <c r="AH962" s="47" t="s">
        <v>3666</v>
      </c>
    </row>
    <row r="963" spans="33:34" ht="12.75">
      <c r="AG963" s="49" t="s">
        <v>1082</v>
      </c>
      <c r="AH963" s="47" t="s">
        <v>3666</v>
      </c>
    </row>
    <row r="964" spans="33:34" ht="12.75">
      <c r="AG964" s="49" t="s">
        <v>1083</v>
      </c>
      <c r="AH964" s="47" t="s">
        <v>3666</v>
      </c>
    </row>
    <row r="965" spans="33:34" ht="12.75">
      <c r="AG965" s="49" t="s">
        <v>1084</v>
      </c>
      <c r="AH965" s="47" t="s">
        <v>3667</v>
      </c>
    </row>
    <row r="966" spans="33:34" ht="12.75">
      <c r="AG966" s="49" t="s">
        <v>1085</v>
      </c>
      <c r="AH966" s="47" t="s">
        <v>3667</v>
      </c>
    </row>
    <row r="967" spans="33:34" ht="12.75">
      <c r="AG967" s="49" t="s">
        <v>1086</v>
      </c>
      <c r="AH967" s="47" t="s">
        <v>3667</v>
      </c>
    </row>
    <row r="968" spans="33:34" ht="12.75">
      <c r="AG968" s="49" t="s">
        <v>1087</v>
      </c>
      <c r="AH968" s="47" t="s">
        <v>3667</v>
      </c>
    </row>
    <row r="969" spans="33:34" ht="12.75">
      <c r="AG969" s="49" t="s">
        <v>1088</v>
      </c>
      <c r="AH969" s="47" t="s">
        <v>2176</v>
      </c>
    </row>
    <row r="970" spans="33:34" ht="12.75">
      <c r="AG970" s="49" t="s">
        <v>1089</v>
      </c>
      <c r="AH970" s="47" t="s">
        <v>2176</v>
      </c>
    </row>
    <row r="971" spans="33:34" ht="12.75">
      <c r="AG971" s="49" t="s">
        <v>1090</v>
      </c>
      <c r="AH971" s="47" t="s">
        <v>2176</v>
      </c>
    </row>
    <row r="972" spans="33:34" ht="12.75">
      <c r="AG972" s="49" t="s">
        <v>1091</v>
      </c>
      <c r="AH972" s="47" t="s">
        <v>2176</v>
      </c>
    </row>
    <row r="973" spans="33:34" ht="12.75">
      <c r="AG973" s="49" t="s">
        <v>1092</v>
      </c>
      <c r="AH973" s="47" t="s">
        <v>2177</v>
      </c>
    </row>
    <row r="974" spans="33:34" ht="12.75">
      <c r="AG974" s="49" t="s">
        <v>1093</v>
      </c>
      <c r="AH974" s="47" t="s">
        <v>2177</v>
      </c>
    </row>
    <row r="975" spans="33:34" ht="12.75">
      <c r="AG975" s="49" t="s">
        <v>1094</v>
      </c>
      <c r="AH975" s="47" t="s">
        <v>2177</v>
      </c>
    </row>
    <row r="976" spans="33:34" ht="12.75">
      <c r="AG976" s="49" t="s">
        <v>1095</v>
      </c>
      <c r="AH976" s="47" t="s">
        <v>2177</v>
      </c>
    </row>
    <row r="977" spans="33:34" ht="12.75">
      <c r="AG977" s="49" t="s">
        <v>1096</v>
      </c>
      <c r="AH977" s="47" t="s">
        <v>2178</v>
      </c>
    </row>
    <row r="978" spans="33:34" ht="12.75">
      <c r="AG978" s="49" t="s">
        <v>1097</v>
      </c>
      <c r="AH978" s="47" t="s">
        <v>2178</v>
      </c>
    </row>
    <row r="979" spans="33:34" ht="12.75">
      <c r="AG979" s="49" t="s">
        <v>1098</v>
      </c>
      <c r="AH979" s="47" t="s">
        <v>2178</v>
      </c>
    </row>
    <row r="980" spans="33:34" ht="12.75">
      <c r="AG980" s="49" t="s">
        <v>1099</v>
      </c>
      <c r="AH980" s="47" t="s">
        <v>2178</v>
      </c>
    </row>
    <row r="981" spans="33:34" ht="12.75">
      <c r="AG981" s="49" t="s">
        <v>1100</v>
      </c>
      <c r="AH981" s="47" t="s">
        <v>2179</v>
      </c>
    </row>
    <row r="982" spans="33:34" ht="12.75">
      <c r="AG982" s="49" t="s">
        <v>1101</v>
      </c>
      <c r="AH982" s="47" t="s">
        <v>2179</v>
      </c>
    </row>
    <row r="983" spans="33:34" ht="12.75">
      <c r="AG983" s="49" t="s">
        <v>1102</v>
      </c>
      <c r="AH983" s="47" t="s">
        <v>2179</v>
      </c>
    </row>
    <row r="984" spans="33:34" ht="12.75">
      <c r="AG984" s="49" t="s">
        <v>1103</v>
      </c>
      <c r="AH984" s="47" t="s">
        <v>2179</v>
      </c>
    </row>
    <row r="985" spans="33:34" ht="12.75">
      <c r="AG985" s="49" t="s">
        <v>1104</v>
      </c>
      <c r="AH985" s="47" t="s">
        <v>3671</v>
      </c>
    </row>
    <row r="986" spans="33:34" ht="12.75">
      <c r="AG986" s="49" t="s">
        <v>1105</v>
      </c>
      <c r="AH986" s="47" t="s">
        <v>3671</v>
      </c>
    </row>
    <row r="987" spans="33:34" ht="12.75">
      <c r="AG987" s="49" t="s">
        <v>1106</v>
      </c>
      <c r="AH987" s="47" t="s">
        <v>3671</v>
      </c>
    </row>
    <row r="988" spans="33:34" ht="12.75">
      <c r="AG988" s="49" t="s">
        <v>1107</v>
      </c>
      <c r="AH988" s="47" t="s">
        <v>3671</v>
      </c>
    </row>
    <row r="989" spans="33:34" ht="12.75">
      <c r="AG989" s="49" t="s">
        <v>1108</v>
      </c>
      <c r="AH989" s="47" t="s">
        <v>3671</v>
      </c>
    </row>
    <row r="990" spans="33:34" ht="12.75">
      <c r="AG990" s="49" t="s">
        <v>1109</v>
      </c>
      <c r="AH990" s="47" t="s">
        <v>3671</v>
      </c>
    </row>
    <row r="991" spans="33:34" ht="12.75">
      <c r="AG991" s="49" t="s">
        <v>1110</v>
      </c>
      <c r="AH991" s="47" t="s">
        <v>3671</v>
      </c>
    </row>
    <row r="992" spans="33:34" ht="12.75">
      <c r="AG992" s="49" t="s">
        <v>1111</v>
      </c>
      <c r="AH992" s="47" t="s">
        <v>3671</v>
      </c>
    </row>
    <row r="993" spans="33:34" ht="12.75">
      <c r="AG993" s="49" t="s">
        <v>1112</v>
      </c>
      <c r="AH993" s="47" t="s">
        <v>3671</v>
      </c>
    </row>
    <row r="994" spans="33:34" ht="12.75">
      <c r="AG994" s="49" t="s">
        <v>1113</v>
      </c>
      <c r="AH994" s="47" t="s">
        <v>3671</v>
      </c>
    </row>
    <row r="995" spans="33:34" ht="12.75">
      <c r="AG995" s="49" t="s">
        <v>1114</v>
      </c>
      <c r="AH995" s="47" t="s">
        <v>3671</v>
      </c>
    </row>
    <row r="996" spans="33:34" ht="12.75">
      <c r="AG996" s="49" t="s">
        <v>1115</v>
      </c>
      <c r="AH996" s="47" t="s">
        <v>3671</v>
      </c>
    </row>
    <row r="997" spans="33:34" ht="12.75">
      <c r="AG997" s="49" t="s">
        <v>1116</v>
      </c>
      <c r="AH997" s="47" t="s">
        <v>3671</v>
      </c>
    </row>
    <row r="998" spans="33:34" ht="12.75">
      <c r="AG998" s="49" t="s">
        <v>1117</v>
      </c>
      <c r="AH998" s="47" t="s">
        <v>3671</v>
      </c>
    </row>
    <row r="999" spans="33:34" ht="12.75">
      <c r="AG999" s="49" t="s">
        <v>1118</v>
      </c>
      <c r="AH999" s="47" t="s">
        <v>3671</v>
      </c>
    </row>
    <row r="1000" spans="33:34" ht="12.75">
      <c r="AG1000" s="49" t="s">
        <v>1119</v>
      </c>
      <c r="AH1000" s="47" t="s">
        <v>3671</v>
      </c>
    </row>
    <row r="1001" spans="33:34" ht="12.75">
      <c r="AG1001" s="49" t="s">
        <v>1120</v>
      </c>
      <c r="AH1001" s="47" t="s">
        <v>3671</v>
      </c>
    </row>
    <row r="1002" spans="33:34" ht="12.75">
      <c r="AG1002" s="49" t="s">
        <v>1121</v>
      </c>
      <c r="AH1002" s="47" t="s">
        <v>3671</v>
      </c>
    </row>
    <row r="1003" spans="33:34" ht="12.75">
      <c r="AG1003" s="49" t="s">
        <v>1122</v>
      </c>
      <c r="AH1003" s="47" t="s">
        <v>3671</v>
      </c>
    </row>
    <row r="1004" spans="33:34" ht="12.75">
      <c r="AG1004" s="49" t="s">
        <v>1123</v>
      </c>
      <c r="AH1004" s="47" t="s">
        <v>3671</v>
      </c>
    </row>
    <row r="1005" spans="33:34" ht="12.75">
      <c r="AG1005" s="49" t="s">
        <v>1124</v>
      </c>
      <c r="AH1005" s="47" t="s">
        <v>3671</v>
      </c>
    </row>
    <row r="1006" spans="33:34" ht="12.75">
      <c r="AG1006" s="49" t="s">
        <v>1125</v>
      </c>
      <c r="AH1006" s="47" t="s">
        <v>3671</v>
      </c>
    </row>
    <row r="1007" spans="33:34" ht="12.75">
      <c r="AG1007" s="49" t="s">
        <v>1126</v>
      </c>
      <c r="AH1007" s="47" t="s">
        <v>3671</v>
      </c>
    </row>
    <row r="1008" spans="33:34" ht="12.75">
      <c r="AG1008" s="49" t="s">
        <v>1127</v>
      </c>
      <c r="AH1008" s="47" t="s">
        <v>3671</v>
      </c>
    </row>
    <row r="1009" spans="33:34" ht="12.75">
      <c r="AG1009" s="49" t="s">
        <v>1128</v>
      </c>
      <c r="AH1009" s="47" t="s">
        <v>3671</v>
      </c>
    </row>
    <row r="1010" spans="33:34" ht="12.75">
      <c r="AG1010" s="49" t="s">
        <v>1129</v>
      </c>
      <c r="AH1010" s="47" t="s">
        <v>3671</v>
      </c>
    </row>
    <row r="1011" spans="33:34" ht="12.75">
      <c r="AG1011" s="49" t="s">
        <v>1130</v>
      </c>
      <c r="AH1011" s="47" t="s">
        <v>3671</v>
      </c>
    </row>
    <row r="1012" spans="33:34" ht="12.75">
      <c r="AG1012" s="49" t="s">
        <v>1131</v>
      </c>
      <c r="AH1012" s="47" t="s">
        <v>3671</v>
      </c>
    </row>
    <row r="1013" spans="33:34" ht="12.75">
      <c r="AG1013" s="49" t="s">
        <v>1132</v>
      </c>
      <c r="AH1013" s="47" t="s">
        <v>3671</v>
      </c>
    </row>
    <row r="1014" spans="33:34" ht="12.75">
      <c r="AG1014" s="49" t="s">
        <v>1133</v>
      </c>
      <c r="AH1014" s="47" t="s">
        <v>3671</v>
      </c>
    </row>
    <row r="1015" spans="33:34" ht="12.75">
      <c r="AG1015" s="49" t="s">
        <v>1134</v>
      </c>
      <c r="AH1015" s="47" t="s">
        <v>3671</v>
      </c>
    </row>
    <row r="1016" spans="33:34" ht="12.75">
      <c r="AG1016" s="49" t="s">
        <v>1135</v>
      </c>
      <c r="AH1016" s="47" t="s">
        <v>3671</v>
      </c>
    </row>
    <row r="1017" spans="33:34" ht="12.75">
      <c r="AG1017" s="49" t="s">
        <v>1136</v>
      </c>
      <c r="AH1017" s="47" t="s">
        <v>3671</v>
      </c>
    </row>
    <row r="1018" spans="33:34" ht="12.75">
      <c r="AG1018" s="49" t="s">
        <v>1137</v>
      </c>
      <c r="AH1018" s="47" t="s">
        <v>3671</v>
      </c>
    </row>
    <row r="1019" spans="33:34" ht="12.75">
      <c r="AG1019" s="49" t="s">
        <v>1138</v>
      </c>
      <c r="AH1019" s="47" t="s">
        <v>3671</v>
      </c>
    </row>
    <row r="1020" spans="33:34" ht="12.75">
      <c r="AG1020" s="49" t="s">
        <v>1139</v>
      </c>
      <c r="AH1020" s="47" t="s">
        <v>3671</v>
      </c>
    </row>
    <row r="1021" spans="33:34" ht="12.75">
      <c r="AG1021" s="49" t="s">
        <v>1140</v>
      </c>
      <c r="AH1021" s="47" t="s">
        <v>3671</v>
      </c>
    </row>
    <row r="1022" spans="33:34" ht="12.75">
      <c r="AG1022" s="49" t="s">
        <v>1141</v>
      </c>
      <c r="AH1022" s="47" t="s">
        <v>3671</v>
      </c>
    </row>
    <row r="1023" spans="33:34" ht="12.75">
      <c r="AG1023" s="49" t="s">
        <v>1142</v>
      </c>
      <c r="AH1023" s="47" t="s">
        <v>3671</v>
      </c>
    </row>
    <row r="1024" spans="33:34" ht="12.75">
      <c r="AG1024" s="49" t="s">
        <v>1143</v>
      </c>
      <c r="AH1024" s="47" t="s">
        <v>3671</v>
      </c>
    </row>
    <row r="1025" spans="33:34" ht="12.75">
      <c r="AG1025" s="49" t="s">
        <v>1144</v>
      </c>
      <c r="AH1025" s="47" t="s">
        <v>3671</v>
      </c>
    </row>
    <row r="1026" spans="33:34" ht="12.75">
      <c r="AG1026" s="49" t="s">
        <v>1145</v>
      </c>
      <c r="AH1026" s="47" t="s">
        <v>3671</v>
      </c>
    </row>
    <row r="1027" spans="33:34" ht="12.75">
      <c r="AG1027" s="49" t="s">
        <v>1146</v>
      </c>
      <c r="AH1027" s="47" t="s">
        <v>3671</v>
      </c>
    </row>
    <row r="1028" spans="33:34" ht="12.75">
      <c r="AG1028" s="49" t="s">
        <v>1147</v>
      </c>
      <c r="AH1028" s="47" t="s">
        <v>3671</v>
      </c>
    </row>
    <row r="1029" spans="33:34" ht="12.75">
      <c r="AG1029" s="49" t="s">
        <v>1148</v>
      </c>
      <c r="AH1029" s="47" t="s">
        <v>3671</v>
      </c>
    </row>
    <row r="1030" spans="33:34" ht="12.75">
      <c r="AG1030" s="49" t="s">
        <v>1149</v>
      </c>
      <c r="AH1030" s="47" t="s">
        <v>3671</v>
      </c>
    </row>
    <row r="1031" spans="33:34" ht="12.75">
      <c r="AG1031" s="49" t="s">
        <v>1150</v>
      </c>
      <c r="AH1031" s="47" t="s">
        <v>3671</v>
      </c>
    </row>
    <row r="1032" spans="33:34" ht="12.75">
      <c r="AG1032" s="49" t="s">
        <v>1151</v>
      </c>
      <c r="AH1032" s="47" t="s">
        <v>3671</v>
      </c>
    </row>
    <row r="1033" spans="33:34" ht="12.75">
      <c r="AG1033" s="49" t="s">
        <v>1152</v>
      </c>
      <c r="AH1033" s="47" t="s">
        <v>3671</v>
      </c>
    </row>
    <row r="1034" spans="33:34" ht="12.75">
      <c r="AG1034" s="49" t="s">
        <v>1153</v>
      </c>
      <c r="AH1034" s="47" t="s">
        <v>3671</v>
      </c>
    </row>
    <row r="1035" spans="33:34" ht="12.75">
      <c r="AG1035" s="49" t="s">
        <v>1154</v>
      </c>
      <c r="AH1035" s="47" t="s">
        <v>3671</v>
      </c>
    </row>
    <row r="1036" spans="33:34" ht="12.75">
      <c r="AG1036" s="49" t="s">
        <v>1155</v>
      </c>
      <c r="AH1036" s="47" t="s">
        <v>3671</v>
      </c>
    </row>
    <row r="1037" spans="33:34" ht="12.75">
      <c r="AG1037" s="49" t="s">
        <v>1156</v>
      </c>
      <c r="AH1037" s="47" t="s">
        <v>3671</v>
      </c>
    </row>
    <row r="1038" spans="33:34" ht="12.75">
      <c r="AG1038" s="49" t="s">
        <v>1157</v>
      </c>
      <c r="AH1038" s="47" t="s">
        <v>3671</v>
      </c>
    </row>
    <row r="1039" spans="33:34" ht="12.75">
      <c r="AG1039" s="49" t="s">
        <v>1158</v>
      </c>
      <c r="AH1039" s="47" t="s">
        <v>3671</v>
      </c>
    </row>
    <row r="1040" spans="33:34" ht="12.75">
      <c r="AG1040" s="49" t="s">
        <v>1159</v>
      </c>
      <c r="AH1040" s="47" t="s">
        <v>3671</v>
      </c>
    </row>
    <row r="1041" spans="33:34" ht="12.75">
      <c r="AG1041" s="49" t="s">
        <v>1160</v>
      </c>
      <c r="AH1041" s="47" t="s">
        <v>3671</v>
      </c>
    </row>
    <row r="1042" spans="33:34" ht="12.75">
      <c r="AG1042" s="49" t="s">
        <v>1161</v>
      </c>
      <c r="AH1042" s="47" t="s">
        <v>3671</v>
      </c>
    </row>
    <row r="1043" spans="33:34" ht="12.75">
      <c r="AG1043" s="49" t="s">
        <v>1162</v>
      </c>
      <c r="AH1043" s="47" t="s">
        <v>3671</v>
      </c>
    </row>
    <row r="1044" spans="33:34" ht="12.75">
      <c r="AG1044" s="49" t="s">
        <v>1163</v>
      </c>
      <c r="AH1044" s="47" t="s">
        <v>3671</v>
      </c>
    </row>
    <row r="1045" spans="33:34" ht="12.75">
      <c r="AG1045" s="49" t="s">
        <v>1164</v>
      </c>
      <c r="AH1045" s="47" t="s">
        <v>3671</v>
      </c>
    </row>
    <row r="1046" spans="33:34" ht="12.75">
      <c r="AG1046" s="49" t="s">
        <v>1165</v>
      </c>
      <c r="AH1046" s="47" t="s">
        <v>3671</v>
      </c>
    </row>
    <row r="1047" spans="33:34" ht="12.75">
      <c r="AG1047" s="49" t="s">
        <v>1166</v>
      </c>
      <c r="AH1047" s="47" t="s">
        <v>3671</v>
      </c>
    </row>
    <row r="1048" spans="33:34" ht="12.75">
      <c r="AG1048" s="49" t="s">
        <v>1167</v>
      </c>
      <c r="AH1048" s="47" t="s">
        <v>3670</v>
      </c>
    </row>
    <row r="1049" spans="33:34" ht="12.75">
      <c r="AG1049" s="49" t="s">
        <v>1168</v>
      </c>
      <c r="AH1049" s="47" t="s">
        <v>3670</v>
      </c>
    </row>
    <row r="1050" spans="33:34" ht="12.75">
      <c r="AG1050" s="49" t="s">
        <v>1169</v>
      </c>
      <c r="AH1050" s="47" t="s">
        <v>3670</v>
      </c>
    </row>
    <row r="1051" spans="33:34" ht="12.75">
      <c r="AG1051" s="49" t="s">
        <v>1170</v>
      </c>
      <c r="AH1051" s="47" t="s">
        <v>3670</v>
      </c>
    </row>
    <row r="1052" spans="33:34" ht="12.75">
      <c r="AG1052" s="49" t="s">
        <v>1171</v>
      </c>
      <c r="AH1052" s="47" t="s">
        <v>3670</v>
      </c>
    </row>
    <row r="1053" spans="33:34" ht="12.75">
      <c r="AG1053" s="49" t="s">
        <v>1172</v>
      </c>
      <c r="AH1053" s="47" t="s">
        <v>3670</v>
      </c>
    </row>
    <row r="1054" spans="33:34" ht="12.75">
      <c r="AG1054" s="49" t="s">
        <v>1173</v>
      </c>
      <c r="AH1054" s="47" t="s">
        <v>3670</v>
      </c>
    </row>
    <row r="1055" spans="33:34" ht="12.75">
      <c r="AG1055" s="49" t="s">
        <v>1174</v>
      </c>
      <c r="AH1055" s="47" t="s">
        <v>3670</v>
      </c>
    </row>
    <row r="1056" spans="33:34" ht="12.75">
      <c r="AG1056" s="49" t="s">
        <v>1175</v>
      </c>
      <c r="AH1056" s="47" t="s">
        <v>3670</v>
      </c>
    </row>
    <row r="1057" spans="33:34" ht="12.75">
      <c r="AG1057" s="49" t="s">
        <v>1176</v>
      </c>
      <c r="AH1057" s="47" t="s">
        <v>3670</v>
      </c>
    </row>
    <row r="1058" spans="33:34" ht="12.75">
      <c r="AG1058" s="49" t="s">
        <v>1177</v>
      </c>
      <c r="AH1058" s="47" t="s">
        <v>3670</v>
      </c>
    </row>
    <row r="1059" spans="33:34" ht="12.75">
      <c r="AG1059" s="49" t="s">
        <v>1178</v>
      </c>
      <c r="AH1059" s="47" t="s">
        <v>3670</v>
      </c>
    </row>
    <row r="1060" spans="33:34" ht="12.75">
      <c r="AG1060" s="49" t="s">
        <v>1179</v>
      </c>
      <c r="AH1060" s="47" t="s">
        <v>3670</v>
      </c>
    </row>
    <row r="1061" spans="33:34" ht="12.75">
      <c r="AG1061" s="49" t="s">
        <v>1180</v>
      </c>
      <c r="AH1061" s="47" t="s">
        <v>3664</v>
      </c>
    </row>
    <row r="1062" spans="33:34" ht="12.75">
      <c r="AG1062" s="49" t="s">
        <v>1181</v>
      </c>
      <c r="AH1062" s="47" t="s">
        <v>3664</v>
      </c>
    </row>
    <row r="1063" spans="33:34" ht="12.75">
      <c r="AG1063" s="49" t="s">
        <v>1182</v>
      </c>
      <c r="AH1063" s="47" t="s">
        <v>3664</v>
      </c>
    </row>
    <row r="1064" spans="33:34" ht="12.75">
      <c r="AG1064" s="49" t="s">
        <v>1183</v>
      </c>
      <c r="AH1064" s="47" t="s">
        <v>3665</v>
      </c>
    </row>
    <row r="1065" spans="33:34" ht="12.75">
      <c r="AG1065" s="49" t="s">
        <v>1184</v>
      </c>
      <c r="AH1065" s="47" t="s">
        <v>3665</v>
      </c>
    </row>
    <row r="1066" spans="33:34" ht="12.75">
      <c r="AG1066" s="49" t="s">
        <v>1185</v>
      </c>
      <c r="AH1066" s="47" t="s">
        <v>3665</v>
      </c>
    </row>
    <row r="1067" spans="33:34" ht="12.75">
      <c r="AG1067" s="49" t="s">
        <v>1186</v>
      </c>
      <c r="AH1067" s="47" t="s">
        <v>3666</v>
      </c>
    </row>
    <row r="1068" spans="33:34" ht="12.75">
      <c r="AG1068" s="49" t="s">
        <v>1187</v>
      </c>
      <c r="AH1068" s="47" t="s">
        <v>3666</v>
      </c>
    </row>
    <row r="1069" spans="33:34" ht="12.75">
      <c r="AG1069" s="49" t="s">
        <v>1188</v>
      </c>
      <c r="AH1069" s="47" t="s">
        <v>3666</v>
      </c>
    </row>
    <row r="1070" spans="33:34" ht="12.75">
      <c r="AG1070" s="49" t="s">
        <v>1189</v>
      </c>
      <c r="AH1070" s="47" t="s">
        <v>3666</v>
      </c>
    </row>
    <row r="1071" spans="33:34" ht="12.75">
      <c r="AG1071" s="49" t="s">
        <v>1190</v>
      </c>
      <c r="AH1071" s="47" t="s">
        <v>3667</v>
      </c>
    </row>
    <row r="1072" spans="33:34" ht="12.75">
      <c r="AG1072" s="49" t="s">
        <v>1191</v>
      </c>
      <c r="AH1072" s="47" t="s">
        <v>3667</v>
      </c>
    </row>
    <row r="1073" spans="33:34" ht="12.75">
      <c r="AG1073" s="49" t="s">
        <v>1192</v>
      </c>
      <c r="AH1073" s="47" t="s">
        <v>3667</v>
      </c>
    </row>
    <row r="1074" spans="33:34" ht="12.75">
      <c r="AG1074" s="49" t="s">
        <v>1193</v>
      </c>
      <c r="AH1074" s="47" t="s">
        <v>3667</v>
      </c>
    </row>
    <row r="1075" spans="33:34" ht="12.75">
      <c r="AG1075" s="49" t="s">
        <v>1194</v>
      </c>
      <c r="AH1075" s="47" t="s">
        <v>2176</v>
      </c>
    </row>
    <row r="1076" spans="33:34" ht="12.75">
      <c r="AG1076" s="49" t="s">
        <v>1195</v>
      </c>
      <c r="AH1076" s="47" t="s">
        <v>2176</v>
      </c>
    </row>
    <row r="1077" spans="33:34" ht="12.75">
      <c r="AG1077" s="49" t="s">
        <v>1196</v>
      </c>
      <c r="AH1077" s="47" t="s">
        <v>2176</v>
      </c>
    </row>
    <row r="1078" spans="33:34" ht="12.75">
      <c r="AG1078" s="49" t="s">
        <v>1197</v>
      </c>
      <c r="AH1078" s="47" t="s">
        <v>2176</v>
      </c>
    </row>
    <row r="1079" spans="33:34" ht="12.75">
      <c r="AG1079" s="49" t="s">
        <v>1198</v>
      </c>
      <c r="AH1079" s="47" t="s">
        <v>2177</v>
      </c>
    </row>
    <row r="1080" spans="33:34" ht="12.75">
      <c r="AG1080" s="49" t="s">
        <v>1199</v>
      </c>
      <c r="AH1080" s="47" t="s">
        <v>2177</v>
      </c>
    </row>
    <row r="1081" spans="33:34" ht="12.75">
      <c r="AG1081" s="49" t="s">
        <v>1200</v>
      </c>
      <c r="AH1081" s="47" t="s">
        <v>2177</v>
      </c>
    </row>
    <row r="1082" spans="33:34" ht="12.75">
      <c r="AG1082" s="49" t="s">
        <v>1201</v>
      </c>
      <c r="AH1082" s="47" t="s">
        <v>2177</v>
      </c>
    </row>
    <row r="1083" spans="33:34" ht="12.75">
      <c r="AG1083" s="49" t="s">
        <v>1202</v>
      </c>
      <c r="AH1083" s="47" t="s">
        <v>2178</v>
      </c>
    </row>
    <row r="1084" spans="33:34" ht="12.75">
      <c r="AG1084" s="49" t="s">
        <v>1203</v>
      </c>
      <c r="AH1084" s="47" t="s">
        <v>2178</v>
      </c>
    </row>
    <row r="1085" spans="33:34" ht="12.75">
      <c r="AG1085" s="49" t="s">
        <v>1204</v>
      </c>
      <c r="AH1085" s="47" t="s">
        <v>2178</v>
      </c>
    </row>
    <row r="1086" spans="33:34" ht="12.75">
      <c r="AG1086" s="49" t="s">
        <v>1205</v>
      </c>
      <c r="AH1086" s="47" t="s">
        <v>2178</v>
      </c>
    </row>
    <row r="1087" spans="33:34" ht="12.75">
      <c r="AG1087" s="49" t="s">
        <v>1206</v>
      </c>
      <c r="AH1087" s="47" t="s">
        <v>2179</v>
      </c>
    </row>
    <row r="1088" spans="33:34" ht="12.75">
      <c r="AG1088" s="49" t="s">
        <v>1207</v>
      </c>
      <c r="AH1088" s="47" t="s">
        <v>2179</v>
      </c>
    </row>
    <row r="1089" spans="33:34" ht="12.75">
      <c r="AG1089" s="49" t="s">
        <v>1208</v>
      </c>
      <c r="AH1089" s="47" t="s">
        <v>2179</v>
      </c>
    </row>
    <row r="1090" spans="33:34" ht="12.75">
      <c r="AG1090" s="49" t="s">
        <v>1209</v>
      </c>
      <c r="AH1090" s="47" t="s">
        <v>2179</v>
      </c>
    </row>
    <row r="1091" spans="33:34" ht="12.75">
      <c r="AG1091" s="49" t="s">
        <v>1210</v>
      </c>
      <c r="AH1091" s="47" t="s">
        <v>3671</v>
      </c>
    </row>
    <row r="1092" spans="33:34" ht="12.75">
      <c r="AG1092" s="49" t="s">
        <v>1211</v>
      </c>
      <c r="AH1092" s="47" t="s">
        <v>3671</v>
      </c>
    </row>
    <row r="1093" spans="33:34" ht="12.75">
      <c r="AG1093" s="49" t="s">
        <v>1212</v>
      </c>
      <c r="AH1093" s="47" t="s">
        <v>3671</v>
      </c>
    </row>
    <row r="1094" spans="33:34" ht="12.75">
      <c r="AG1094" s="49" t="s">
        <v>1213</v>
      </c>
      <c r="AH1094" s="47" t="s">
        <v>3671</v>
      </c>
    </row>
    <row r="1095" spans="33:34" ht="12.75">
      <c r="AG1095" s="49" t="s">
        <v>1214</v>
      </c>
      <c r="AH1095" s="47" t="s">
        <v>3671</v>
      </c>
    </row>
    <row r="1096" spans="33:34" ht="12.75">
      <c r="AG1096" s="49" t="s">
        <v>1215</v>
      </c>
      <c r="AH1096" s="47" t="s">
        <v>3671</v>
      </c>
    </row>
    <row r="1097" spans="33:34" ht="12.75">
      <c r="AG1097" s="49" t="s">
        <v>1216</v>
      </c>
      <c r="AH1097" s="47" t="s">
        <v>3671</v>
      </c>
    </row>
    <row r="1098" spans="33:34" ht="12.75">
      <c r="AG1098" s="49" t="s">
        <v>1217</v>
      </c>
      <c r="AH1098" s="47" t="s">
        <v>3671</v>
      </c>
    </row>
    <row r="1099" spans="33:34" ht="12.75">
      <c r="AG1099" s="49" t="s">
        <v>1218</v>
      </c>
      <c r="AH1099" s="47" t="s">
        <v>3671</v>
      </c>
    </row>
    <row r="1100" spans="33:34" ht="12.75">
      <c r="AG1100" s="49" t="s">
        <v>1219</v>
      </c>
      <c r="AH1100" s="47" t="s">
        <v>3671</v>
      </c>
    </row>
    <row r="1101" spans="33:34" ht="12.75">
      <c r="AG1101" s="49" t="s">
        <v>1220</v>
      </c>
      <c r="AH1101" s="47" t="s">
        <v>3671</v>
      </c>
    </row>
    <row r="1102" spans="33:34" ht="12.75">
      <c r="AG1102" s="49" t="s">
        <v>1221</v>
      </c>
      <c r="AH1102" s="47" t="s">
        <v>3671</v>
      </c>
    </row>
    <row r="1103" spans="33:34" ht="12.75">
      <c r="AG1103" s="49" t="s">
        <v>1222</v>
      </c>
      <c r="AH1103" s="47" t="s">
        <v>3671</v>
      </c>
    </row>
    <row r="1104" spans="33:34" ht="12.75">
      <c r="AG1104" s="49" t="s">
        <v>1223</v>
      </c>
      <c r="AH1104" s="47" t="s">
        <v>3671</v>
      </c>
    </row>
    <row r="1105" spans="33:34" ht="12.75">
      <c r="AG1105" s="49" t="s">
        <v>1224</v>
      </c>
      <c r="AH1105" s="47" t="s">
        <v>3671</v>
      </c>
    </row>
    <row r="1106" spans="33:34" ht="12.75">
      <c r="AG1106" s="49" t="s">
        <v>1225</v>
      </c>
      <c r="AH1106" s="47" t="s">
        <v>3671</v>
      </c>
    </row>
    <row r="1107" spans="33:34" ht="12.75">
      <c r="AG1107" s="49" t="s">
        <v>1226</v>
      </c>
      <c r="AH1107" s="47" t="s">
        <v>3671</v>
      </c>
    </row>
    <row r="1108" spans="33:34" ht="12.75">
      <c r="AG1108" s="49" t="s">
        <v>1227</v>
      </c>
      <c r="AH1108" s="47" t="s">
        <v>3671</v>
      </c>
    </row>
    <row r="1109" spans="33:34" ht="12.75">
      <c r="AG1109" s="49" t="s">
        <v>1228</v>
      </c>
      <c r="AH1109" s="47" t="s">
        <v>3671</v>
      </c>
    </row>
    <row r="1110" spans="33:34" ht="12.75">
      <c r="AG1110" s="49" t="s">
        <v>1229</v>
      </c>
      <c r="AH1110" s="47" t="s">
        <v>3671</v>
      </c>
    </row>
    <row r="1111" spans="33:34" ht="12.75">
      <c r="AG1111" s="49" t="s">
        <v>1230</v>
      </c>
      <c r="AH1111" s="47" t="s">
        <v>3671</v>
      </c>
    </row>
    <row r="1112" spans="33:34" ht="12.75">
      <c r="AG1112" s="49" t="s">
        <v>1231</v>
      </c>
      <c r="AH1112" s="47" t="s">
        <v>3671</v>
      </c>
    </row>
    <row r="1113" spans="33:34" ht="12.75">
      <c r="AG1113" s="49" t="s">
        <v>1232</v>
      </c>
      <c r="AH1113" s="47" t="s">
        <v>3671</v>
      </c>
    </row>
    <row r="1114" spans="33:34" ht="12.75">
      <c r="AG1114" s="49" t="s">
        <v>1233</v>
      </c>
      <c r="AH1114" s="47" t="s">
        <v>3671</v>
      </c>
    </row>
    <row r="1115" spans="33:34" ht="12.75">
      <c r="AG1115" s="49" t="s">
        <v>1234</v>
      </c>
      <c r="AH1115" s="47" t="s">
        <v>3671</v>
      </c>
    </row>
    <row r="1116" spans="33:34" ht="12.75">
      <c r="AG1116" s="49" t="s">
        <v>1235</v>
      </c>
      <c r="AH1116" s="47" t="s">
        <v>3671</v>
      </c>
    </row>
    <row r="1117" spans="33:34" ht="12.75">
      <c r="AG1117" s="49" t="s">
        <v>1236</v>
      </c>
      <c r="AH1117" s="47" t="s">
        <v>3671</v>
      </c>
    </row>
    <row r="1118" spans="33:34" ht="12.75">
      <c r="AG1118" s="49" t="s">
        <v>1237</v>
      </c>
      <c r="AH1118" s="47" t="s">
        <v>3671</v>
      </c>
    </row>
    <row r="1119" spans="33:34" ht="12.75">
      <c r="AG1119" s="49" t="s">
        <v>1238</v>
      </c>
      <c r="AH1119" s="47" t="s">
        <v>3671</v>
      </c>
    </row>
    <row r="1120" spans="33:34" ht="12.75">
      <c r="AG1120" s="49" t="s">
        <v>1239</v>
      </c>
      <c r="AH1120" s="47" t="s">
        <v>3671</v>
      </c>
    </row>
    <row r="1121" spans="33:34" ht="12.75">
      <c r="AG1121" s="49" t="s">
        <v>1240</v>
      </c>
      <c r="AH1121" s="47" t="s">
        <v>3671</v>
      </c>
    </row>
    <row r="1122" spans="33:34" ht="12.75">
      <c r="AG1122" s="49" t="s">
        <v>1241</v>
      </c>
      <c r="AH1122" s="47" t="s">
        <v>3671</v>
      </c>
    </row>
    <row r="1123" spans="33:34" ht="12.75">
      <c r="AG1123" s="49" t="s">
        <v>1242</v>
      </c>
      <c r="AH1123" s="47" t="s">
        <v>3671</v>
      </c>
    </row>
    <row r="1124" spans="33:34" ht="12.75">
      <c r="AG1124" s="49" t="s">
        <v>1243</v>
      </c>
      <c r="AH1124" s="47" t="s">
        <v>3671</v>
      </c>
    </row>
    <row r="1125" spans="33:34" ht="12.75">
      <c r="AG1125" s="49" t="s">
        <v>1244</v>
      </c>
      <c r="AH1125" s="47" t="s">
        <v>3671</v>
      </c>
    </row>
    <row r="1126" spans="33:34" ht="12.75">
      <c r="AG1126" s="49" t="s">
        <v>1245</v>
      </c>
      <c r="AH1126" s="47" t="s">
        <v>3671</v>
      </c>
    </row>
    <row r="1127" spans="33:34" ht="12.75">
      <c r="AG1127" s="49" t="s">
        <v>1246</v>
      </c>
      <c r="AH1127" s="47" t="s">
        <v>3671</v>
      </c>
    </row>
    <row r="1128" spans="33:34" ht="12.75">
      <c r="AG1128" s="49" t="s">
        <v>1247</v>
      </c>
      <c r="AH1128" s="47" t="s">
        <v>3671</v>
      </c>
    </row>
    <row r="1129" spans="33:34" ht="12.75">
      <c r="AG1129" s="49" t="s">
        <v>1248</v>
      </c>
      <c r="AH1129" s="47" t="s">
        <v>3671</v>
      </c>
    </row>
    <row r="1130" spans="33:34" ht="12.75">
      <c r="AG1130" s="49" t="s">
        <v>1249</v>
      </c>
      <c r="AH1130" s="47" t="s">
        <v>3671</v>
      </c>
    </row>
    <row r="1131" spans="33:34" ht="12.75">
      <c r="AG1131" s="49" t="s">
        <v>1250</v>
      </c>
      <c r="AH1131" s="47" t="s">
        <v>3671</v>
      </c>
    </row>
    <row r="1132" spans="33:34" ht="12.75">
      <c r="AG1132" s="49" t="s">
        <v>1251</v>
      </c>
      <c r="AH1132" s="47" t="s">
        <v>3671</v>
      </c>
    </row>
    <row r="1133" spans="33:34" ht="12.75">
      <c r="AG1133" s="49" t="s">
        <v>1252</v>
      </c>
      <c r="AH1133" s="47" t="s">
        <v>3671</v>
      </c>
    </row>
    <row r="1134" spans="33:34" ht="12.75">
      <c r="AG1134" s="49" t="s">
        <v>1253</v>
      </c>
      <c r="AH1134" s="47" t="s">
        <v>3671</v>
      </c>
    </row>
    <row r="1135" spans="33:34" ht="12.75">
      <c r="AG1135" s="49" t="s">
        <v>1254</v>
      </c>
      <c r="AH1135" s="47" t="s">
        <v>3671</v>
      </c>
    </row>
    <row r="1136" spans="33:34" ht="12.75">
      <c r="AG1136" s="49" t="s">
        <v>1255</v>
      </c>
      <c r="AH1136" s="47" t="s">
        <v>3671</v>
      </c>
    </row>
    <row r="1137" spans="33:34" ht="12.75">
      <c r="AG1137" s="49" t="s">
        <v>1256</v>
      </c>
      <c r="AH1137" s="47" t="s">
        <v>3671</v>
      </c>
    </row>
    <row r="1138" spans="33:34" ht="12.75">
      <c r="AG1138" s="49" t="s">
        <v>1257</v>
      </c>
      <c r="AH1138" s="47" t="s">
        <v>3671</v>
      </c>
    </row>
    <row r="1139" spans="33:34" ht="12.75">
      <c r="AG1139" s="49" t="s">
        <v>1258</v>
      </c>
      <c r="AH1139" s="47" t="s">
        <v>3671</v>
      </c>
    </row>
    <row r="1140" spans="33:34" ht="12.75">
      <c r="AG1140" s="49" t="s">
        <v>1259</v>
      </c>
      <c r="AH1140" s="47" t="s">
        <v>3671</v>
      </c>
    </row>
    <row r="1141" spans="33:34" ht="12.75">
      <c r="AG1141" s="49" t="s">
        <v>1260</v>
      </c>
      <c r="AH1141" s="47" t="s">
        <v>3671</v>
      </c>
    </row>
    <row r="1142" spans="33:34" ht="12.75">
      <c r="AG1142" s="49" t="s">
        <v>1261</v>
      </c>
      <c r="AH1142" s="47" t="s">
        <v>3671</v>
      </c>
    </row>
    <row r="1143" spans="33:34" ht="12.75">
      <c r="AG1143" s="49" t="s">
        <v>1262</v>
      </c>
      <c r="AH1143" s="47" t="s">
        <v>3671</v>
      </c>
    </row>
    <row r="1144" spans="33:34" ht="12.75">
      <c r="AG1144" s="49" t="s">
        <v>1263</v>
      </c>
      <c r="AH1144" s="47" t="s">
        <v>3671</v>
      </c>
    </row>
    <row r="1145" spans="33:34" ht="12.75">
      <c r="AG1145" s="49" t="s">
        <v>1264</v>
      </c>
      <c r="AH1145" s="47" t="s">
        <v>3671</v>
      </c>
    </row>
    <row r="1146" spans="33:34" ht="12.75">
      <c r="AG1146" s="49" t="s">
        <v>1265</v>
      </c>
      <c r="AH1146" s="47" t="s">
        <v>3671</v>
      </c>
    </row>
    <row r="1147" spans="33:34" ht="12.75">
      <c r="AG1147" s="49" t="s">
        <v>1266</v>
      </c>
      <c r="AH1147" s="47" t="s">
        <v>3671</v>
      </c>
    </row>
    <row r="1148" spans="33:34" ht="12.75">
      <c r="AG1148" s="49" t="s">
        <v>1267</v>
      </c>
      <c r="AH1148" s="47" t="s">
        <v>3671</v>
      </c>
    </row>
    <row r="1149" spans="33:34" ht="12.75">
      <c r="AG1149" s="49" t="s">
        <v>1268</v>
      </c>
      <c r="AH1149" s="47" t="s">
        <v>3671</v>
      </c>
    </row>
    <row r="1150" spans="33:34" ht="12.75">
      <c r="AG1150" s="49" t="s">
        <v>1269</v>
      </c>
      <c r="AH1150" s="47" t="s">
        <v>3671</v>
      </c>
    </row>
    <row r="1151" spans="33:34" ht="12.75">
      <c r="AG1151" s="49" t="s">
        <v>1270</v>
      </c>
      <c r="AH1151" s="47" t="s">
        <v>3671</v>
      </c>
    </row>
    <row r="1152" spans="33:34" ht="12.75">
      <c r="AG1152" s="49" t="s">
        <v>1271</v>
      </c>
      <c r="AH1152" s="47" t="s">
        <v>3671</v>
      </c>
    </row>
    <row r="1153" spans="33:34" ht="12.75">
      <c r="AG1153" s="121" t="s">
        <v>1272</v>
      </c>
      <c r="AH1153" s="122" t="s">
        <v>3671</v>
      </c>
    </row>
    <row r="1154" spans="33:34" ht="12.75">
      <c r="AG1154" s="49" t="s">
        <v>1275</v>
      </c>
      <c r="AH1154" s="47" t="s">
        <v>1935</v>
      </c>
    </row>
    <row r="1155" spans="33:34" ht="12.75">
      <c r="AG1155" s="49" t="s">
        <v>1276</v>
      </c>
      <c r="AH1155" s="47" t="s">
        <v>1935</v>
      </c>
    </row>
    <row r="1156" spans="33:34" ht="12.75">
      <c r="AG1156" s="49" t="s">
        <v>1277</v>
      </c>
      <c r="AH1156" s="47" t="s">
        <v>1935</v>
      </c>
    </row>
    <row r="1157" spans="33:34" ht="12.75">
      <c r="AG1157" s="49" t="s">
        <v>1278</v>
      </c>
      <c r="AH1157" s="47" t="s">
        <v>1935</v>
      </c>
    </row>
    <row r="1158" spans="33:34" ht="12.75">
      <c r="AG1158" s="49" t="s">
        <v>1279</v>
      </c>
      <c r="AH1158" s="47" t="s">
        <v>1935</v>
      </c>
    </row>
    <row r="1159" spans="33:34" ht="12.75">
      <c r="AG1159" s="49" t="s">
        <v>1280</v>
      </c>
      <c r="AH1159" s="47" t="s">
        <v>1935</v>
      </c>
    </row>
    <row r="1160" spans="33:34" ht="12.75">
      <c r="AG1160" s="49" t="s">
        <v>1281</v>
      </c>
      <c r="AH1160" s="47" t="s">
        <v>1935</v>
      </c>
    </row>
    <row r="1161" spans="33:34" ht="12.75">
      <c r="AG1161" s="49" t="s">
        <v>1282</v>
      </c>
      <c r="AH1161" s="47" t="s">
        <v>1935</v>
      </c>
    </row>
    <row r="1162" spans="33:34" ht="12.75">
      <c r="AG1162" s="49" t="s">
        <v>1283</v>
      </c>
      <c r="AH1162" s="47" t="s">
        <v>1935</v>
      </c>
    </row>
    <row r="1163" spans="33:34" ht="12.75">
      <c r="AG1163" s="49" t="s">
        <v>1284</v>
      </c>
      <c r="AH1163" s="47" t="s">
        <v>1935</v>
      </c>
    </row>
    <row r="1164" spans="33:34" ht="12.75">
      <c r="AG1164" s="49" t="s">
        <v>1285</v>
      </c>
      <c r="AH1164" s="47" t="s">
        <v>1935</v>
      </c>
    </row>
    <row r="1165" spans="33:34" ht="12.75">
      <c r="AG1165" s="49" t="s">
        <v>1286</v>
      </c>
      <c r="AH1165" s="47" t="s">
        <v>1935</v>
      </c>
    </row>
    <row r="1166" spans="33:34" ht="12.75">
      <c r="AG1166" s="49" t="s">
        <v>1287</v>
      </c>
      <c r="AH1166" s="47" t="s">
        <v>1935</v>
      </c>
    </row>
    <row r="1167" spans="33:34" ht="12.75">
      <c r="AG1167" s="49" t="s">
        <v>1288</v>
      </c>
      <c r="AH1167" s="47" t="s">
        <v>1935</v>
      </c>
    </row>
    <row r="1168" spans="33:34" ht="12.75">
      <c r="AG1168" s="49" t="s">
        <v>1289</v>
      </c>
      <c r="AH1168" s="47" t="s">
        <v>1935</v>
      </c>
    </row>
    <row r="1169" spans="33:34" ht="12.75">
      <c r="AG1169" s="49" t="s">
        <v>1290</v>
      </c>
      <c r="AH1169" s="47" t="s">
        <v>1935</v>
      </c>
    </row>
    <row r="1170" spans="33:34" ht="12.75">
      <c r="AG1170" s="49" t="s">
        <v>1291</v>
      </c>
      <c r="AH1170" s="47" t="s">
        <v>1935</v>
      </c>
    </row>
    <row r="1171" spans="33:34" ht="12.75">
      <c r="AG1171" s="49" t="s">
        <v>1292</v>
      </c>
      <c r="AH1171" s="47" t="s">
        <v>1935</v>
      </c>
    </row>
    <row r="1172" spans="33:34" ht="12.75">
      <c r="AG1172" s="49" t="s">
        <v>1293</v>
      </c>
      <c r="AH1172" s="47" t="s">
        <v>1935</v>
      </c>
    </row>
    <row r="1173" spans="33:34" ht="12.75">
      <c r="AG1173" s="49" t="s">
        <v>1294</v>
      </c>
      <c r="AH1173" s="47" t="s">
        <v>1935</v>
      </c>
    </row>
    <row r="1174" spans="33:34" ht="12.75">
      <c r="AG1174" s="49" t="s">
        <v>1295</v>
      </c>
      <c r="AH1174" s="47" t="s">
        <v>1935</v>
      </c>
    </row>
    <row r="1175" spans="33:34" ht="12.75">
      <c r="AG1175" s="49" t="s">
        <v>1296</v>
      </c>
      <c r="AH1175" s="47" t="s">
        <v>1935</v>
      </c>
    </row>
    <row r="1176" spans="33:34" ht="12.75">
      <c r="AG1176" s="49" t="s">
        <v>1297</v>
      </c>
      <c r="AH1176" s="47" t="s">
        <v>1935</v>
      </c>
    </row>
    <row r="1177" spans="33:34" ht="12.75">
      <c r="AG1177" s="49" t="s">
        <v>1298</v>
      </c>
      <c r="AH1177" s="47" t="s">
        <v>1935</v>
      </c>
    </row>
    <row r="1178" spans="33:34" ht="12.75">
      <c r="AG1178" s="49" t="s">
        <v>1299</v>
      </c>
      <c r="AH1178" s="47" t="s">
        <v>1935</v>
      </c>
    </row>
    <row r="1179" spans="33:34" ht="12.75">
      <c r="AG1179" s="49" t="s">
        <v>1300</v>
      </c>
      <c r="AH1179" s="47" t="s">
        <v>1935</v>
      </c>
    </row>
    <row r="1180" spans="33:34" ht="12.75">
      <c r="AG1180" s="49" t="s">
        <v>1301</v>
      </c>
      <c r="AH1180" s="47" t="s">
        <v>1935</v>
      </c>
    </row>
    <row r="1181" spans="33:34" ht="12.75">
      <c r="AG1181" s="49" t="s">
        <v>1302</v>
      </c>
      <c r="AH1181" s="47" t="s">
        <v>1935</v>
      </c>
    </row>
    <row r="1182" spans="33:34" ht="12.75">
      <c r="AG1182" s="49" t="s">
        <v>1303</v>
      </c>
      <c r="AH1182" s="47" t="s">
        <v>1936</v>
      </c>
    </row>
    <row r="1183" spans="33:34" ht="12.75">
      <c r="AG1183" s="49" t="s">
        <v>1304</v>
      </c>
      <c r="AH1183" s="47" t="s">
        <v>1936</v>
      </c>
    </row>
    <row r="1184" spans="33:34" ht="12.75">
      <c r="AG1184" s="49" t="s">
        <v>1305</v>
      </c>
      <c r="AH1184" s="47" t="s">
        <v>1936</v>
      </c>
    </row>
    <row r="1185" spans="33:34" ht="12.75">
      <c r="AG1185" s="49" t="s">
        <v>1306</v>
      </c>
      <c r="AH1185" s="47" t="s">
        <v>1936</v>
      </c>
    </row>
    <row r="1186" spans="33:34" ht="12.75">
      <c r="AG1186" s="49" t="s">
        <v>1307</v>
      </c>
      <c r="AH1186" s="47" t="s">
        <v>1937</v>
      </c>
    </row>
    <row r="1187" spans="33:34" ht="12.75">
      <c r="AG1187" s="49" t="s">
        <v>1308</v>
      </c>
      <c r="AH1187" s="47" t="s">
        <v>1937</v>
      </c>
    </row>
    <row r="1188" spans="33:34" ht="12.75">
      <c r="AG1188" s="49" t="s">
        <v>1309</v>
      </c>
      <c r="AH1188" s="47" t="s">
        <v>1937</v>
      </c>
    </row>
    <row r="1189" spans="33:34" ht="12.75">
      <c r="AG1189" s="49" t="s">
        <v>1310</v>
      </c>
      <c r="AH1189" s="47" t="s">
        <v>1937</v>
      </c>
    </row>
    <row r="1190" spans="33:34" ht="12.75">
      <c r="AG1190" s="49" t="s">
        <v>1311</v>
      </c>
      <c r="AH1190" s="47" t="s">
        <v>1938</v>
      </c>
    </row>
    <row r="1191" spans="33:34" ht="12.75">
      <c r="AG1191" s="49" t="s">
        <v>1312</v>
      </c>
      <c r="AH1191" s="47" t="s">
        <v>1938</v>
      </c>
    </row>
    <row r="1192" spans="33:34" ht="12.75">
      <c r="AG1192" s="49" t="s">
        <v>1313</v>
      </c>
      <c r="AH1192" s="47" t="s">
        <v>1938</v>
      </c>
    </row>
    <row r="1193" spans="33:34" ht="12.75">
      <c r="AG1193" s="49" t="s">
        <v>1314</v>
      </c>
      <c r="AH1193" s="47" t="s">
        <v>1938</v>
      </c>
    </row>
    <row r="1194" spans="33:34" ht="12.75">
      <c r="AG1194" s="49" t="s">
        <v>1315</v>
      </c>
      <c r="AH1194" s="47" t="s">
        <v>1938</v>
      </c>
    </row>
    <row r="1195" spans="33:34" ht="12.75">
      <c r="AG1195" s="49" t="s">
        <v>1316</v>
      </c>
      <c r="AH1195" s="47" t="s">
        <v>1699</v>
      </c>
    </row>
    <row r="1196" spans="33:34" ht="12.75">
      <c r="AG1196" s="49" t="s">
        <v>1317</v>
      </c>
      <c r="AH1196" s="47" t="s">
        <v>1699</v>
      </c>
    </row>
    <row r="1197" spans="33:34" ht="12.75">
      <c r="AG1197" s="49" t="s">
        <v>1318</v>
      </c>
      <c r="AH1197" s="47" t="s">
        <v>1699</v>
      </c>
    </row>
    <row r="1198" spans="33:34" ht="12.75">
      <c r="AG1198" s="49" t="s">
        <v>1319</v>
      </c>
      <c r="AH1198" s="47" t="s">
        <v>1699</v>
      </c>
    </row>
    <row r="1199" spans="33:34" ht="12.75">
      <c r="AG1199" s="49" t="s">
        <v>1320</v>
      </c>
      <c r="AH1199" s="47" t="s">
        <v>1699</v>
      </c>
    </row>
    <row r="1200" spans="33:34" ht="12.75">
      <c r="AG1200" s="49" t="s">
        <v>1321</v>
      </c>
      <c r="AH1200" s="47" t="s">
        <v>1700</v>
      </c>
    </row>
    <row r="1201" spans="33:34" ht="12.75">
      <c r="AG1201" s="49" t="s">
        <v>1322</v>
      </c>
      <c r="AH1201" s="47" t="s">
        <v>1700</v>
      </c>
    </row>
    <row r="1202" spans="33:34" ht="12.75">
      <c r="AG1202" s="49" t="s">
        <v>1323</v>
      </c>
      <c r="AH1202" s="47" t="s">
        <v>1700</v>
      </c>
    </row>
    <row r="1203" spans="33:34" ht="12.75">
      <c r="AG1203" s="49" t="s">
        <v>1324</v>
      </c>
      <c r="AH1203" s="47" t="s">
        <v>1700</v>
      </c>
    </row>
    <row r="1204" spans="33:34" ht="12.75">
      <c r="AG1204" s="49" t="s">
        <v>1325</v>
      </c>
      <c r="AH1204" s="47" t="s">
        <v>1700</v>
      </c>
    </row>
    <row r="1205" spans="33:34" ht="12.75">
      <c r="AG1205" s="49" t="s">
        <v>1326</v>
      </c>
      <c r="AH1205" s="47" t="s">
        <v>1939</v>
      </c>
    </row>
    <row r="1206" spans="33:34" ht="12.75">
      <c r="AG1206" s="49" t="s">
        <v>1327</v>
      </c>
      <c r="AH1206" s="47" t="s">
        <v>1939</v>
      </c>
    </row>
    <row r="1207" spans="33:34" ht="12.75">
      <c r="AG1207" s="49" t="s">
        <v>1328</v>
      </c>
      <c r="AH1207" s="47" t="s">
        <v>1939</v>
      </c>
    </row>
    <row r="1208" spans="33:34" ht="12.75">
      <c r="AG1208" s="49" t="s">
        <v>1329</v>
      </c>
      <c r="AH1208" s="47" t="s">
        <v>1939</v>
      </c>
    </row>
    <row r="1209" spans="33:34" ht="12.75">
      <c r="AG1209" s="49" t="s">
        <v>1330</v>
      </c>
      <c r="AH1209" s="47" t="s">
        <v>1939</v>
      </c>
    </row>
    <row r="1210" spans="33:34" ht="12.75">
      <c r="AG1210" s="49" t="s">
        <v>1331</v>
      </c>
      <c r="AH1210" s="47" t="s">
        <v>1939</v>
      </c>
    </row>
    <row r="1211" spans="33:34" ht="12.75">
      <c r="AG1211" s="49" t="s">
        <v>1332</v>
      </c>
      <c r="AH1211" s="47" t="s">
        <v>1940</v>
      </c>
    </row>
    <row r="1212" spans="33:34" ht="12.75">
      <c r="AG1212" s="49" t="s">
        <v>1333</v>
      </c>
      <c r="AH1212" s="47" t="s">
        <v>1940</v>
      </c>
    </row>
    <row r="1213" spans="33:34" ht="12.75">
      <c r="AG1213" s="49" t="s">
        <v>1334</v>
      </c>
      <c r="AH1213" s="47" t="s">
        <v>1940</v>
      </c>
    </row>
    <row r="1214" spans="33:34" ht="12.75">
      <c r="AG1214" s="49" t="s">
        <v>1335</v>
      </c>
      <c r="AH1214" s="47" t="s">
        <v>1940</v>
      </c>
    </row>
    <row r="1215" spans="33:34" ht="12.75">
      <c r="AG1215" s="49" t="s">
        <v>1336</v>
      </c>
      <c r="AH1215" s="47" t="s">
        <v>1940</v>
      </c>
    </row>
    <row r="1216" spans="33:34" ht="12.75">
      <c r="AG1216" s="49" t="s">
        <v>1337</v>
      </c>
      <c r="AH1216" s="47" t="s">
        <v>1940</v>
      </c>
    </row>
    <row r="1217" spans="33:34" ht="12.75">
      <c r="AG1217" s="49" t="s">
        <v>1338</v>
      </c>
      <c r="AH1217" s="47" t="s">
        <v>1941</v>
      </c>
    </row>
    <row r="1218" spans="33:34" ht="12.75">
      <c r="AG1218" s="49" t="s">
        <v>1339</v>
      </c>
      <c r="AH1218" s="47" t="s">
        <v>1941</v>
      </c>
    </row>
    <row r="1219" spans="33:34" ht="12.75">
      <c r="AG1219" s="49" t="s">
        <v>1340</v>
      </c>
      <c r="AH1219" s="47" t="s">
        <v>1941</v>
      </c>
    </row>
    <row r="1220" spans="33:34" ht="12.75">
      <c r="AG1220" s="49" t="s">
        <v>1341</v>
      </c>
      <c r="AH1220" s="47" t="s">
        <v>1941</v>
      </c>
    </row>
    <row r="1221" spans="33:34" ht="12.75">
      <c r="AG1221" s="49" t="s">
        <v>1342</v>
      </c>
      <c r="AH1221" s="47" t="s">
        <v>1941</v>
      </c>
    </row>
    <row r="1222" spans="33:34" ht="12.75">
      <c r="AG1222" s="49" t="s">
        <v>1343</v>
      </c>
      <c r="AH1222" s="47" t="s">
        <v>1941</v>
      </c>
    </row>
    <row r="1223" spans="33:34" ht="12.75">
      <c r="AG1223" s="49" t="s">
        <v>1344</v>
      </c>
      <c r="AH1223" s="47" t="s">
        <v>1942</v>
      </c>
    </row>
    <row r="1224" spans="33:34" ht="12.75">
      <c r="AG1224" s="49" t="s">
        <v>1345</v>
      </c>
      <c r="AH1224" s="47" t="s">
        <v>1942</v>
      </c>
    </row>
    <row r="1225" spans="33:34" ht="12.75">
      <c r="AG1225" s="49" t="s">
        <v>1346</v>
      </c>
      <c r="AH1225" s="47" t="s">
        <v>1942</v>
      </c>
    </row>
    <row r="1226" spans="33:34" ht="12.75">
      <c r="AG1226" s="49" t="s">
        <v>1347</v>
      </c>
      <c r="AH1226" s="47" t="s">
        <v>1942</v>
      </c>
    </row>
    <row r="1227" spans="33:34" ht="12.75">
      <c r="AG1227" s="49" t="s">
        <v>1348</v>
      </c>
      <c r="AH1227" s="47" t="s">
        <v>1942</v>
      </c>
    </row>
    <row r="1228" spans="33:34" ht="12.75">
      <c r="AG1228" s="49" t="s">
        <v>1349</v>
      </c>
      <c r="AH1228" s="47" t="s">
        <v>1942</v>
      </c>
    </row>
    <row r="1229" spans="33:34" ht="12.75">
      <c r="AG1229" s="49" t="s">
        <v>1350</v>
      </c>
      <c r="AH1229" s="47" t="s">
        <v>1942</v>
      </c>
    </row>
    <row r="1230" spans="33:34" ht="12.75">
      <c r="AG1230" s="49" t="s">
        <v>1351</v>
      </c>
      <c r="AH1230" s="47" t="s">
        <v>1942</v>
      </c>
    </row>
    <row r="1231" spans="33:34" ht="12.75">
      <c r="AG1231" s="49" t="s">
        <v>1352</v>
      </c>
      <c r="AH1231" s="47" t="s">
        <v>1942</v>
      </c>
    </row>
    <row r="1232" spans="33:34" ht="12.75">
      <c r="AG1232" s="49" t="s">
        <v>1353</v>
      </c>
      <c r="AH1232" s="47" t="s">
        <v>1942</v>
      </c>
    </row>
    <row r="1233" spans="33:34" ht="12.75">
      <c r="AG1233" s="49" t="s">
        <v>1354</v>
      </c>
      <c r="AH1233" s="47" t="s">
        <v>1942</v>
      </c>
    </row>
    <row r="1234" spans="33:34" ht="12.75">
      <c r="AG1234" s="49" t="s">
        <v>1355</v>
      </c>
      <c r="AH1234" s="47" t="s">
        <v>1942</v>
      </c>
    </row>
    <row r="1235" spans="33:34" ht="12.75">
      <c r="AG1235" s="49" t="s">
        <v>1356</v>
      </c>
      <c r="AH1235" s="47" t="s">
        <v>1942</v>
      </c>
    </row>
    <row r="1236" spans="33:34" ht="12.75">
      <c r="AG1236" s="49" t="s">
        <v>1357</v>
      </c>
      <c r="AH1236" s="47" t="s">
        <v>1942</v>
      </c>
    </row>
    <row r="1237" spans="33:34" ht="12.75">
      <c r="AG1237" s="49" t="s">
        <v>1358</v>
      </c>
      <c r="AH1237" s="47" t="s">
        <v>1942</v>
      </c>
    </row>
    <row r="1238" spans="33:34" ht="12.75">
      <c r="AG1238" s="49" t="s">
        <v>1359</v>
      </c>
      <c r="AH1238" s="47" t="s">
        <v>1942</v>
      </c>
    </row>
    <row r="1239" spans="33:34" ht="12.75">
      <c r="AG1239" s="49" t="s">
        <v>1360</v>
      </c>
      <c r="AH1239" s="47" t="s">
        <v>1942</v>
      </c>
    </row>
    <row r="1240" spans="33:34" ht="12.75">
      <c r="AG1240" s="49" t="s">
        <v>1361</v>
      </c>
      <c r="AH1240" s="47" t="s">
        <v>1942</v>
      </c>
    </row>
    <row r="1241" spans="33:34" ht="12.75">
      <c r="AG1241" s="49" t="s">
        <v>1362</v>
      </c>
      <c r="AH1241" s="47" t="s">
        <v>1942</v>
      </c>
    </row>
    <row r="1242" spans="33:34" ht="12.75">
      <c r="AG1242" s="49" t="s">
        <v>1363</v>
      </c>
      <c r="AH1242" s="47" t="s">
        <v>1942</v>
      </c>
    </row>
    <row r="1243" spans="33:34" ht="12.75">
      <c r="AG1243" s="49" t="s">
        <v>1364</v>
      </c>
      <c r="AH1243" s="47" t="s">
        <v>1942</v>
      </c>
    </row>
    <row r="1244" spans="33:34" ht="12.75">
      <c r="AG1244" s="49" t="s">
        <v>1365</v>
      </c>
      <c r="AH1244" s="47" t="s">
        <v>1942</v>
      </c>
    </row>
    <row r="1245" spans="33:34" ht="12.75">
      <c r="AG1245" s="49" t="s">
        <v>1366</v>
      </c>
      <c r="AH1245" s="47" t="s">
        <v>1942</v>
      </c>
    </row>
    <row r="1246" spans="33:34" ht="12.75">
      <c r="AG1246" s="49" t="s">
        <v>1367</v>
      </c>
      <c r="AH1246" s="47" t="s">
        <v>1942</v>
      </c>
    </row>
    <row r="1247" spans="33:34" ht="12.75">
      <c r="AG1247" s="49" t="s">
        <v>1368</v>
      </c>
      <c r="AH1247" s="47" t="s">
        <v>1942</v>
      </c>
    </row>
    <row r="1248" spans="33:34" ht="12.75">
      <c r="AG1248" s="49" t="s">
        <v>1369</v>
      </c>
      <c r="AH1248" s="47" t="s">
        <v>1942</v>
      </c>
    </row>
    <row r="1249" spans="33:34" ht="12.75">
      <c r="AG1249" s="49" t="s">
        <v>1370</v>
      </c>
      <c r="AH1249" s="47" t="s">
        <v>1942</v>
      </c>
    </row>
    <row r="1250" spans="33:34" ht="12.75">
      <c r="AG1250" s="49" t="s">
        <v>1371</v>
      </c>
      <c r="AH1250" s="47" t="s">
        <v>1942</v>
      </c>
    </row>
    <row r="1251" spans="33:34" ht="12.75">
      <c r="AG1251" s="49" t="s">
        <v>1372</v>
      </c>
      <c r="AH1251" s="47" t="s">
        <v>1942</v>
      </c>
    </row>
    <row r="1252" spans="33:34" ht="12.75">
      <c r="AG1252" s="49" t="s">
        <v>1373</v>
      </c>
      <c r="AH1252" s="47" t="s">
        <v>1942</v>
      </c>
    </row>
    <row r="1253" spans="33:34" ht="12.75">
      <c r="AG1253" s="49" t="s">
        <v>1374</v>
      </c>
      <c r="AH1253" s="47" t="s">
        <v>1942</v>
      </c>
    </row>
    <row r="1254" spans="33:34" ht="12.75">
      <c r="AG1254" s="49" t="s">
        <v>1375</v>
      </c>
      <c r="AH1254" s="47" t="s">
        <v>1942</v>
      </c>
    </row>
    <row r="1255" spans="33:34" ht="12.75">
      <c r="AG1255" s="49" t="s">
        <v>1376</v>
      </c>
      <c r="AH1255" s="47" t="s">
        <v>1942</v>
      </c>
    </row>
    <row r="1256" spans="33:34" ht="12.75">
      <c r="AG1256" s="49" t="s">
        <v>1377</v>
      </c>
      <c r="AH1256" s="47" t="s">
        <v>1942</v>
      </c>
    </row>
    <row r="1257" spans="33:34" ht="12.75">
      <c r="AG1257" s="49" t="s">
        <v>1378</v>
      </c>
      <c r="AH1257" s="47" t="s">
        <v>1942</v>
      </c>
    </row>
    <row r="1258" spans="33:34" ht="12.75">
      <c r="AG1258" s="49" t="s">
        <v>1379</v>
      </c>
      <c r="AH1258" s="47" t="s">
        <v>1942</v>
      </c>
    </row>
    <row r="1259" spans="33:34" ht="12.75">
      <c r="AG1259" s="49" t="s">
        <v>1380</v>
      </c>
      <c r="AH1259" s="47" t="s">
        <v>1942</v>
      </c>
    </row>
    <row r="1260" spans="33:34" ht="12.75">
      <c r="AG1260" s="49" t="s">
        <v>1381</v>
      </c>
      <c r="AH1260" s="47" t="s">
        <v>1935</v>
      </c>
    </row>
    <row r="1261" spans="33:34" ht="12.75">
      <c r="AG1261" s="49" t="s">
        <v>1382</v>
      </c>
      <c r="AH1261" s="47" t="s">
        <v>1935</v>
      </c>
    </row>
    <row r="1262" spans="33:34" ht="12.75">
      <c r="AG1262" s="49" t="s">
        <v>1383</v>
      </c>
      <c r="AH1262" s="47" t="s">
        <v>1935</v>
      </c>
    </row>
    <row r="1263" spans="33:34" ht="12.75">
      <c r="AG1263" s="49" t="s">
        <v>1384</v>
      </c>
      <c r="AH1263" s="47" t="s">
        <v>1935</v>
      </c>
    </row>
    <row r="1264" spans="33:34" ht="12.75">
      <c r="AG1264" s="49" t="s">
        <v>1385</v>
      </c>
      <c r="AH1264" s="47" t="s">
        <v>1935</v>
      </c>
    </row>
    <row r="1265" spans="33:34" ht="12.75">
      <c r="AG1265" s="49" t="s">
        <v>1386</v>
      </c>
      <c r="AH1265" s="47" t="s">
        <v>1935</v>
      </c>
    </row>
    <row r="1266" spans="33:34" ht="12.75">
      <c r="AG1266" s="49" t="s">
        <v>1387</v>
      </c>
      <c r="AH1266" s="47" t="s">
        <v>1935</v>
      </c>
    </row>
    <row r="1267" spans="33:34" ht="12.75">
      <c r="AG1267" s="49" t="s">
        <v>1388</v>
      </c>
      <c r="AH1267" s="47" t="s">
        <v>1935</v>
      </c>
    </row>
    <row r="1268" spans="33:34" ht="12.75">
      <c r="AG1268" s="49" t="s">
        <v>1389</v>
      </c>
      <c r="AH1268" s="47" t="s">
        <v>1935</v>
      </c>
    </row>
    <row r="1269" spans="33:34" ht="12.75">
      <c r="AG1269" s="49" t="s">
        <v>1390</v>
      </c>
      <c r="AH1269" s="47" t="s">
        <v>1935</v>
      </c>
    </row>
    <row r="1270" spans="33:34" ht="12.75">
      <c r="AG1270" s="49" t="s">
        <v>1391</v>
      </c>
      <c r="AH1270" s="47" t="s">
        <v>1935</v>
      </c>
    </row>
    <row r="1271" spans="33:34" ht="12.75">
      <c r="AG1271" s="49" t="s">
        <v>1392</v>
      </c>
      <c r="AH1271" s="47" t="s">
        <v>1935</v>
      </c>
    </row>
    <row r="1272" spans="33:34" ht="12.75">
      <c r="AG1272" s="49" t="s">
        <v>1393</v>
      </c>
      <c r="AH1272" s="47" t="s">
        <v>1935</v>
      </c>
    </row>
    <row r="1273" spans="33:34" ht="12.75">
      <c r="AG1273" s="49" t="s">
        <v>1394</v>
      </c>
      <c r="AH1273" s="47" t="s">
        <v>1935</v>
      </c>
    </row>
    <row r="1274" spans="33:34" ht="12.75">
      <c r="AG1274" s="49" t="s">
        <v>1395</v>
      </c>
      <c r="AH1274" s="47" t="s">
        <v>1935</v>
      </c>
    </row>
    <row r="1275" spans="33:34" ht="12.75">
      <c r="AG1275" s="49" t="s">
        <v>1396</v>
      </c>
      <c r="AH1275" s="47" t="s">
        <v>1935</v>
      </c>
    </row>
    <row r="1276" spans="33:34" ht="12.75">
      <c r="AG1276" s="49" t="s">
        <v>1397</v>
      </c>
      <c r="AH1276" s="47" t="s">
        <v>1935</v>
      </c>
    </row>
    <row r="1277" spans="33:34" ht="12.75">
      <c r="AG1277" s="49" t="s">
        <v>1398</v>
      </c>
      <c r="AH1277" s="47" t="s">
        <v>1935</v>
      </c>
    </row>
    <row r="1278" spans="33:34" ht="12.75">
      <c r="AG1278" s="49" t="s">
        <v>1399</v>
      </c>
      <c r="AH1278" s="47" t="s">
        <v>1935</v>
      </c>
    </row>
    <row r="1279" spans="33:34" ht="12.75">
      <c r="AG1279" s="49" t="s">
        <v>1400</v>
      </c>
      <c r="AH1279" s="47" t="s">
        <v>1935</v>
      </c>
    </row>
    <row r="1280" spans="33:34" ht="12.75">
      <c r="AG1280" s="49" t="s">
        <v>1401</v>
      </c>
      <c r="AH1280" s="47" t="s">
        <v>1935</v>
      </c>
    </row>
    <row r="1281" spans="33:34" ht="12.75">
      <c r="AG1281" s="49" t="s">
        <v>1402</v>
      </c>
      <c r="AH1281" s="47" t="s">
        <v>1935</v>
      </c>
    </row>
    <row r="1282" spans="33:34" ht="12.75">
      <c r="AG1282" s="49" t="s">
        <v>1403</v>
      </c>
      <c r="AH1282" s="47" t="s">
        <v>1935</v>
      </c>
    </row>
    <row r="1283" spans="33:34" ht="12.75">
      <c r="AG1283" s="49" t="s">
        <v>1404</v>
      </c>
      <c r="AH1283" s="47" t="s">
        <v>1935</v>
      </c>
    </row>
    <row r="1284" spans="33:34" ht="12.75">
      <c r="AG1284" s="49" t="s">
        <v>1405</v>
      </c>
      <c r="AH1284" s="47" t="s">
        <v>1935</v>
      </c>
    </row>
    <row r="1285" spans="33:34" ht="12.75">
      <c r="AG1285" s="49" t="s">
        <v>1406</v>
      </c>
      <c r="AH1285" s="47" t="s">
        <v>1935</v>
      </c>
    </row>
    <row r="1286" spans="33:34" ht="12.75">
      <c r="AG1286" s="49" t="s">
        <v>1407</v>
      </c>
      <c r="AH1286" s="47" t="s">
        <v>1935</v>
      </c>
    </row>
    <row r="1287" spans="33:34" ht="12.75">
      <c r="AG1287" s="49" t="s">
        <v>1408</v>
      </c>
      <c r="AH1287" s="47" t="s">
        <v>1935</v>
      </c>
    </row>
    <row r="1288" spans="33:34" ht="12.75">
      <c r="AG1288" s="49" t="s">
        <v>1409</v>
      </c>
      <c r="AH1288" s="47" t="s">
        <v>1936</v>
      </c>
    </row>
    <row r="1289" spans="33:34" ht="12.75">
      <c r="AG1289" s="49" t="s">
        <v>1410</v>
      </c>
      <c r="AH1289" s="47" t="s">
        <v>1936</v>
      </c>
    </row>
    <row r="1290" spans="33:34" ht="12.75">
      <c r="AG1290" s="49" t="s">
        <v>1411</v>
      </c>
      <c r="AH1290" s="47" t="s">
        <v>1936</v>
      </c>
    </row>
    <row r="1291" spans="33:34" ht="12.75">
      <c r="AG1291" s="49" t="s">
        <v>1412</v>
      </c>
      <c r="AH1291" s="47" t="s">
        <v>1936</v>
      </c>
    </row>
    <row r="1292" spans="33:34" ht="12.75">
      <c r="AG1292" s="49" t="s">
        <v>1413</v>
      </c>
      <c r="AH1292" s="47" t="s">
        <v>1937</v>
      </c>
    </row>
    <row r="1293" spans="33:34" ht="12.75">
      <c r="AG1293" s="49" t="s">
        <v>1414</v>
      </c>
      <c r="AH1293" s="47" t="s">
        <v>1937</v>
      </c>
    </row>
    <row r="1294" spans="33:34" ht="12.75">
      <c r="AG1294" s="49" t="s">
        <v>1415</v>
      </c>
      <c r="AH1294" s="47" t="s">
        <v>1937</v>
      </c>
    </row>
    <row r="1295" spans="33:34" ht="12.75">
      <c r="AG1295" s="49" t="s">
        <v>1416</v>
      </c>
      <c r="AH1295" s="47" t="s">
        <v>1937</v>
      </c>
    </row>
    <row r="1296" spans="33:34" ht="12.75">
      <c r="AG1296" s="49" t="s">
        <v>1417</v>
      </c>
      <c r="AH1296" s="47" t="s">
        <v>1938</v>
      </c>
    </row>
    <row r="1297" spans="33:34" ht="12.75">
      <c r="AG1297" s="49" t="s">
        <v>1418</v>
      </c>
      <c r="AH1297" s="47" t="s">
        <v>1938</v>
      </c>
    </row>
    <row r="1298" spans="33:34" ht="12.75">
      <c r="AG1298" s="49" t="s">
        <v>1419</v>
      </c>
      <c r="AH1298" s="47" t="s">
        <v>1938</v>
      </c>
    </row>
    <row r="1299" spans="33:34" ht="12.75">
      <c r="AG1299" s="49" t="s">
        <v>1420</v>
      </c>
      <c r="AH1299" s="47" t="s">
        <v>1938</v>
      </c>
    </row>
    <row r="1300" spans="33:34" ht="12.75">
      <c r="AG1300" s="49" t="s">
        <v>1421</v>
      </c>
      <c r="AH1300" s="47" t="s">
        <v>1938</v>
      </c>
    </row>
    <row r="1301" spans="33:34" ht="12.75">
      <c r="AG1301" s="49" t="s">
        <v>1422</v>
      </c>
      <c r="AH1301" s="47" t="s">
        <v>1699</v>
      </c>
    </row>
    <row r="1302" spans="33:34" ht="12.75">
      <c r="AG1302" s="49" t="s">
        <v>1423</v>
      </c>
      <c r="AH1302" s="47" t="s">
        <v>1699</v>
      </c>
    </row>
    <row r="1303" spans="33:34" ht="12.75">
      <c r="AG1303" s="49" t="s">
        <v>1424</v>
      </c>
      <c r="AH1303" s="47" t="s">
        <v>1699</v>
      </c>
    </row>
    <row r="1304" spans="33:34" ht="12.75">
      <c r="AG1304" s="49" t="s">
        <v>1425</v>
      </c>
      <c r="AH1304" s="47" t="s">
        <v>1699</v>
      </c>
    </row>
    <row r="1305" spans="33:34" ht="12.75">
      <c r="AG1305" s="49" t="s">
        <v>1426</v>
      </c>
      <c r="AH1305" s="47" t="s">
        <v>1699</v>
      </c>
    </row>
    <row r="1306" spans="33:34" ht="12.75">
      <c r="AG1306" s="49" t="s">
        <v>1427</v>
      </c>
      <c r="AH1306" s="47" t="s">
        <v>1700</v>
      </c>
    </row>
    <row r="1307" spans="33:34" ht="12.75">
      <c r="AG1307" s="49" t="s">
        <v>1428</v>
      </c>
      <c r="AH1307" s="47" t="s">
        <v>1700</v>
      </c>
    </row>
    <row r="1308" spans="33:34" ht="12.75">
      <c r="AG1308" s="49" t="s">
        <v>1429</v>
      </c>
      <c r="AH1308" s="47" t="s">
        <v>1700</v>
      </c>
    </row>
    <row r="1309" spans="33:34" ht="12.75">
      <c r="AG1309" s="49" t="s">
        <v>1430</v>
      </c>
      <c r="AH1309" s="47" t="s">
        <v>1700</v>
      </c>
    </row>
    <row r="1310" spans="33:34" ht="12.75">
      <c r="AG1310" s="49" t="s">
        <v>1431</v>
      </c>
      <c r="AH1310" s="47" t="s">
        <v>1700</v>
      </c>
    </row>
    <row r="1311" spans="33:34" ht="12.75">
      <c r="AG1311" s="49" t="s">
        <v>1432</v>
      </c>
      <c r="AH1311" s="47" t="s">
        <v>1939</v>
      </c>
    </row>
    <row r="1312" spans="33:34" ht="12.75">
      <c r="AG1312" s="49" t="s">
        <v>1433</v>
      </c>
      <c r="AH1312" s="47" t="s">
        <v>1939</v>
      </c>
    </row>
    <row r="1313" spans="33:34" ht="12.75">
      <c r="AG1313" s="49" t="s">
        <v>1434</v>
      </c>
      <c r="AH1313" s="47" t="s">
        <v>1939</v>
      </c>
    </row>
    <row r="1314" spans="33:34" ht="12.75">
      <c r="AG1314" s="49" t="s">
        <v>1435</v>
      </c>
      <c r="AH1314" s="47" t="s">
        <v>1939</v>
      </c>
    </row>
    <row r="1315" spans="33:34" ht="12.75">
      <c r="AG1315" s="49" t="s">
        <v>1436</v>
      </c>
      <c r="AH1315" s="47" t="s">
        <v>1939</v>
      </c>
    </row>
    <row r="1316" spans="33:34" ht="12.75">
      <c r="AG1316" s="49" t="s">
        <v>1437</v>
      </c>
      <c r="AH1316" s="47" t="s">
        <v>1939</v>
      </c>
    </row>
    <row r="1317" spans="33:34" ht="12.75">
      <c r="AG1317" s="49" t="s">
        <v>1438</v>
      </c>
      <c r="AH1317" s="47" t="s">
        <v>1940</v>
      </c>
    </row>
    <row r="1318" spans="33:34" ht="12.75">
      <c r="AG1318" s="49" t="s">
        <v>1439</v>
      </c>
      <c r="AH1318" s="47" t="s">
        <v>1940</v>
      </c>
    </row>
    <row r="1319" spans="33:34" ht="12.75">
      <c r="AG1319" s="49" t="s">
        <v>1440</v>
      </c>
      <c r="AH1319" s="47" t="s">
        <v>1940</v>
      </c>
    </row>
    <row r="1320" spans="33:34" ht="12.75">
      <c r="AG1320" s="49" t="s">
        <v>1441</v>
      </c>
      <c r="AH1320" s="47" t="s">
        <v>1940</v>
      </c>
    </row>
    <row r="1321" spans="33:34" ht="12.75">
      <c r="AG1321" s="49" t="s">
        <v>1442</v>
      </c>
      <c r="AH1321" s="47" t="s">
        <v>1940</v>
      </c>
    </row>
    <row r="1322" spans="33:34" ht="12.75">
      <c r="AG1322" s="49" t="s">
        <v>1443</v>
      </c>
      <c r="AH1322" s="47" t="s">
        <v>1940</v>
      </c>
    </row>
    <row r="1323" spans="33:34" ht="12.75">
      <c r="AG1323" s="49" t="s">
        <v>1444</v>
      </c>
      <c r="AH1323" s="47" t="s">
        <v>1941</v>
      </c>
    </row>
    <row r="1324" spans="33:34" ht="12.75">
      <c r="AG1324" s="49" t="s">
        <v>1445</v>
      </c>
      <c r="AH1324" s="47" t="s">
        <v>1941</v>
      </c>
    </row>
    <row r="1325" spans="33:34" ht="12.75">
      <c r="AG1325" s="49" t="s">
        <v>1446</v>
      </c>
      <c r="AH1325" s="47" t="s">
        <v>1941</v>
      </c>
    </row>
    <row r="1326" spans="33:34" ht="12.75">
      <c r="AG1326" s="49" t="s">
        <v>1447</v>
      </c>
      <c r="AH1326" s="47" t="s">
        <v>1941</v>
      </c>
    </row>
    <row r="1327" spans="33:34" ht="12.75">
      <c r="AG1327" s="49" t="s">
        <v>1448</v>
      </c>
      <c r="AH1327" s="47" t="s">
        <v>1941</v>
      </c>
    </row>
    <row r="1328" spans="33:34" ht="12.75">
      <c r="AG1328" s="49" t="s">
        <v>1449</v>
      </c>
      <c r="AH1328" s="47" t="s">
        <v>1941</v>
      </c>
    </row>
    <row r="1329" spans="33:34" ht="12.75">
      <c r="AG1329" s="49" t="s">
        <v>1450</v>
      </c>
      <c r="AH1329" s="47" t="s">
        <v>1942</v>
      </c>
    </row>
    <row r="1330" spans="33:34" ht="12.75">
      <c r="AG1330" s="49" t="s">
        <v>1451</v>
      </c>
      <c r="AH1330" s="47" t="s">
        <v>1942</v>
      </c>
    </row>
    <row r="1331" spans="33:34" ht="12.75">
      <c r="AG1331" s="49" t="s">
        <v>1452</v>
      </c>
      <c r="AH1331" s="47" t="s">
        <v>1942</v>
      </c>
    </row>
    <row r="1332" spans="33:34" ht="12.75">
      <c r="AG1332" s="49" t="s">
        <v>1453</v>
      </c>
      <c r="AH1332" s="47" t="s">
        <v>1942</v>
      </c>
    </row>
    <row r="1333" spans="33:34" ht="12.75">
      <c r="AG1333" s="49" t="s">
        <v>1454</v>
      </c>
      <c r="AH1333" s="47" t="s">
        <v>1942</v>
      </c>
    </row>
    <row r="1334" spans="33:34" ht="12.75">
      <c r="AG1334" s="49" t="s">
        <v>1455</v>
      </c>
      <c r="AH1334" s="47" t="s">
        <v>1942</v>
      </c>
    </row>
    <row r="1335" spans="33:34" ht="12.75">
      <c r="AG1335" s="49" t="s">
        <v>1456</v>
      </c>
      <c r="AH1335" s="47" t="s">
        <v>1942</v>
      </c>
    </row>
    <row r="1336" spans="33:34" ht="12.75">
      <c r="AG1336" s="49" t="s">
        <v>1457</v>
      </c>
      <c r="AH1336" s="47" t="s">
        <v>1942</v>
      </c>
    </row>
    <row r="1337" spans="33:34" ht="12.75">
      <c r="AG1337" s="49" t="s">
        <v>1458</v>
      </c>
      <c r="AH1337" s="47" t="s">
        <v>1942</v>
      </c>
    </row>
    <row r="1338" spans="33:34" ht="12.75">
      <c r="AG1338" s="49" t="s">
        <v>1459</v>
      </c>
      <c r="AH1338" s="47" t="s">
        <v>1942</v>
      </c>
    </row>
    <row r="1339" spans="33:34" ht="12.75">
      <c r="AG1339" s="49" t="s">
        <v>1460</v>
      </c>
      <c r="AH1339" s="47" t="s">
        <v>1942</v>
      </c>
    </row>
    <row r="1340" spans="33:34" ht="12.75">
      <c r="AG1340" s="49" t="s">
        <v>1461</v>
      </c>
      <c r="AH1340" s="47" t="s">
        <v>1942</v>
      </c>
    </row>
    <row r="1341" spans="33:34" ht="12.75">
      <c r="AG1341" s="49" t="s">
        <v>1462</v>
      </c>
      <c r="AH1341" s="47" t="s">
        <v>1942</v>
      </c>
    </row>
    <row r="1342" spans="33:34" ht="12.75">
      <c r="AG1342" s="49" t="s">
        <v>1463</v>
      </c>
      <c r="AH1342" s="47" t="s">
        <v>1942</v>
      </c>
    </row>
    <row r="1343" spans="33:34" ht="12.75">
      <c r="AG1343" s="49" t="s">
        <v>1464</v>
      </c>
      <c r="AH1343" s="47" t="s">
        <v>1942</v>
      </c>
    </row>
    <row r="1344" spans="33:34" ht="12.75">
      <c r="AG1344" s="49" t="s">
        <v>1465</v>
      </c>
      <c r="AH1344" s="47" t="s">
        <v>1942</v>
      </c>
    </row>
    <row r="1345" spans="33:34" ht="12.75">
      <c r="AG1345" s="49" t="s">
        <v>1466</v>
      </c>
      <c r="AH1345" s="47" t="s">
        <v>1942</v>
      </c>
    </row>
    <row r="1346" spans="33:34" ht="12.75">
      <c r="AG1346" s="49" t="s">
        <v>1467</v>
      </c>
      <c r="AH1346" s="47" t="s">
        <v>1942</v>
      </c>
    </row>
    <row r="1347" spans="33:34" ht="12.75">
      <c r="AG1347" s="49" t="s">
        <v>1468</v>
      </c>
      <c r="AH1347" s="47" t="s">
        <v>1942</v>
      </c>
    </row>
    <row r="1348" spans="33:34" ht="12.75">
      <c r="AG1348" s="49" t="s">
        <v>1469</v>
      </c>
      <c r="AH1348" s="47" t="s">
        <v>1942</v>
      </c>
    </row>
    <row r="1349" spans="33:34" ht="12.75">
      <c r="AG1349" s="49" t="s">
        <v>1470</v>
      </c>
      <c r="AH1349" s="47" t="s">
        <v>1942</v>
      </c>
    </row>
    <row r="1350" spans="33:34" ht="12.75">
      <c r="AG1350" s="49" t="s">
        <v>1471</v>
      </c>
      <c r="AH1350" s="47" t="s">
        <v>1942</v>
      </c>
    </row>
    <row r="1351" spans="33:34" ht="12.75">
      <c r="AG1351" s="49" t="s">
        <v>1472</v>
      </c>
      <c r="AH1351" s="47" t="s">
        <v>1942</v>
      </c>
    </row>
    <row r="1352" spans="33:34" ht="12.75">
      <c r="AG1352" s="49" t="s">
        <v>1473</v>
      </c>
      <c r="AH1352" s="47" t="s">
        <v>1942</v>
      </c>
    </row>
    <row r="1353" spans="33:34" ht="12.75">
      <c r="AG1353" s="49" t="s">
        <v>1474</v>
      </c>
      <c r="AH1353" s="47" t="s">
        <v>1942</v>
      </c>
    </row>
    <row r="1354" spans="33:34" ht="12.75">
      <c r="AG1354" s="49" t="s">
        <v>1475</v>
      </c>
      <c r="AH1354" s="47" t="s">
        <v>1942</v>
      </c>
    </row>
    <row r="1355" spans="33:34" ht="12.75">
      <c r="AG1355" s="49" t="s">
        <v>1476</v>
      </c>
      <c r="AH1355" s="47" t="s">
        <v>1942</v>
      </c>
    </row>
    <row r="1356" spans="33:34" ht="12.75">
      <c r="AG1356" s="49" t="s">
        <v>1477</v>
      </c>
      <c r="AH1356" s="47" t="s">
        <v>1942</v>
      </c>
    </row>
    <row r="1357" spans="33:34" ht="12.75">
      <c r="AG1357" s="49" t="s">
        <v>1478</v>
      </c>
      <c r="AH1357" s="47" t="s">
        <v>1942</v>
      </c>
    </row>
    <row r="1358" spans="33:34" ht="12.75">
      <c r="AG1358" s="49" t="s">
        <v>1479</v>
      </c>
      <c r="AH1358" s="47" t="s">
        <v>1942</v>
      </c>
    </row>
    <row r="1359" spans="33:34" ht="12.75">
      <c r="AG1359" s="49" t="s">
        <v>1480</v>
      </c>
      <c r="AH1359" s="47" t="s">
        <v>1942</v>
      </c>
    </row>
    <row r="1360" spans="33:34" ht="12.75">
      <c r="AG1360" s="49" t="s">
        <v>1481</v>
      </c>
      <c r="AH1360" s="47" t="s">
        <v>1942</v>
      </c>
    </row>
    <row r="1361" spans="33:34" ht="12.75">
      <c r="AG1361" s="49" t="s">
        <v>1482</v>
      </c>
      <c r="AH1361" s="47" t="s">
        <v>1942</v>
      </c>
    </row>
    <row r="1362" spans="33:34" ht="12.75">
      <c r="AG1362" s="49" t="s">
        <v>1483</v>
      </c>
      <c r="AH1362" s="47" t="s">
        <v>1942</v>
      </c>
    </row>
    <row r="1363" spans="33:34" ht="12.75">
      <c r="AG1363" s="49" t="s">
        <v>1484</v>
      </c>
      <c r="AH1363" s="47" t="s">
        <v>1942</v>
      </c>
    </row>
    <row r="1364" spans="33:34" ht="12.75">
      <c r="AG1364" s="49" t="s">
        <v>1485</v>
      </c>
      <c r="AH1364" s="47" t="s">
        <v>1942</v>
      </c>
    </row>
    <row r="1365" spans="33:34" ht="12.75">
      <c r="AG1365" s="121" t="s">
        <v>1486</v>
      </c>
      <c r="AH1365" s="122" t="s">
        <v>1942</v>
      </c>
    </row>
    <row r="1366" spans="33:34" ht="12.75">
      <c r="AG1366" s="49" t="s">
        <v>1487</v>
      </c>
      <c r="AH1366" s="47" t="s">
        <v>1944</v>
      </c>
    </row>
    <row r="1367" spans="33:34" ht="12.75">
      <c r="AG1367" s="49" t="s">
        <v>1488</v>
      </c>
      <c r="AH1367" s="47" t="s">
        <v>1944</v>
      </c>
    </row>
    <row r="1368" spans="33:34" ht="12.75">
      <c r="AG1368" s="49" t="s">
        <v>1489</v>
      </c>
      <c r="AH1368" s="47" t="s">
        <v>1944</v>
      </c>
    </row>
    <row r="1369" spans="33:34" ht="12.75">
      <c r="AG1369" s="49" t="s">
        <v>1490</v>
      </c>
      <c r="AH1369" s="47" t="s">
        <v>1944</v>
      </c>
    </row>
    <row r="1370" spans="33:34" ht="12.75">
      <c r="AG1370" s="49" t="s">
        <v>1491</v>
      </c>
      <c r="AH1370" s="47" t="s">
        <v>1944</v>
      </c>
    </row>
    <row r="1371" spans="33:34" ht="12.75">
      <c r="AG1371" s="49" t="s">
        <v>1492</v>
      </c>
      <c r="AH1371" s="47" t="s">
        <v>1944</v>
      </c>
    </row>
    <row r="1372" spans="33:34" ht="12.75">
      <c r="AG1372" s="49" t="s">
        <v>1493</v>
      </c>
      <c r="AH1372" s="47" t="s">
        <v>1944</v>
      </c>
    </row>
    <row r="1373" spans="33:34" ht="12.75">
      <c r="AG1373" s="49" t="s">
        <v>1494</v>
      </c>
      <c r="AH1373" s="47" t="s">
        <v>1944</v>
      </c>
    </row>
    <row r="1374" spans="33:34" ht="12.75">
      <c r="AG1374" s="49" t="s">
        <v>1495</v>
      </c>
      <c r="AH1374" s="47" t="s">
        <v>1944</v>
      </c>
    </row>
    <row r="1375" spans="33:34" ht="12.75">
      <c r="AG1375" s="49" t="s">
        <v>1496</v>
      </c>
      <c r="AH1375" s="47" t="s">
        <v>1944</v>
      </c>
    </row>
    <row r="1376" spans="33:34" ht="12.75">
      <c r="AG1376" s="49" t="s">
        <v>1497</v>
      </c>
      <c r="AH1376" s="47" t="s">
        <v>1944</v>
      </c>
    </row>
    <row r="1377" spans="33:34" ht="12.75">
      <c r="AG1377" s="49" t="s">
        <v>1498</v>
      </c>
      <c r="AH1377" s="47" t="s">
        <v>1944</v>
      </c>
    </row>
    <row r="1378" spans="33:34" ht="12.75">
      <c r="AG1378" s="49" t="s">
        <v>1499</v>
      </c>
      <c r="AH1378" s="47" t="s">
        <v>1944</v>
      </c>
    </row>
    <row r="1379" spans="33:34" ht="12.75">
      <c r="AG1379" s="49" t="s">
        <v>1500</v>
      </c>
      <c r="AH1379" s="47" t="s">
        <v>1944</v>
      </c>
    </row>
    <row r="1380" spans="33:34" ht="12.75">
      <c r="AG1380" s="49" t="s">
        <v>1501</v>
      </c>
      <c r="AH1380" s="47" t="s">
        <v>1944</v>
      </c>
    </row>
    <row r="1381" spans="33:34" ht="12.75">
      <c r="AG1381" s="49" t="s">
        <v>1502</v>
      </c>
      <c r="AH1381" s="47" t="s">
        <v>1944</v>
      </c>
    </row>
    <row r="1382" spans="33:34" ht="12.75">
      <c r="AG1382" s="49" t="s">
        <v>1503</v>
      </c>
      <c r="AH1382" s="47" t="s">
        <v>1944</v>
      </c>
    </row>
    <row r="1383" spans="33:34" ht="12.75">
      <c r="AG1383" s="49" t="s">
        <v>1504</v>
      </c>
      <c r="AH1383" s="47" t="s">
        <v>1944</v>
      </c>
    </row>
    <row r="1384" spans="33:34" ht="12.75">
      <c r="AG1384" s="49" t="s">
        <v>1505</v>
      </c>
      <c r="AH1384" s="47" t="s">
        <v>1944</v>
      </c>
    </row>
    <row r="1385" spans="33:34" ht="12.75">
      <c r="AG1385" s="49" t="s">
        <v>1506</v>
      </c>
      <c r="AH1385" s="47" t="s">
        <v>1944</v>
      </c>
    </row>
    <row r="1386" spans="33:34" ht="12.75">
      <c r="AG1386" s="49" t="s">
        <v>1507</v>
      </c>
      <c r="AH1386" s="47" t="s">
        <v>1944</v>
      </c>
    </row>
    <row r="1387" spans="33:34" ht="12.75">
      <c r="AG1387" s="49" t="s">
        <v>1508</v>
      </c>
      <c r="AH1387" s="47" t="s">
        <v>1944</v>
      </c>
    </row>
    <row r="1388" spans="33:34" ht="12.75">
      <c r="AG1388" s="49" t="s">
        <v>1509</v>
      </c>
      <c r="AH1388" s="47" t="s">
        <v>1944</v>
      </c>
    </row>
    <row r="1389" spans="33:34" ht="12.75">
      <c r="AG1389" s="49" t="s">
        <v>1510</v>
      </c>
      <c r="AH1389" s="47" t="s">
        <v>1944</v>
      </c>
    </row>
    <row r="1390" spans="33:34" ht="12.75">
      <c r="AG1390" s="49" t="s">
        <v>1511</v>
      </c>
      <c r="AH1390" s="47" t="s">
        <v>1944</v>
      </c>
    </row>
    <row r="1391" spans="33:34" ht="12.75">
      <c r="AG1391" s="49" t="s">
        <v>1512</v>
      </c>
      <c r="AH1391" s="47" t="s">
        <v>1944</v>
      </c>
    </row>
    <row r="1392" spans="33:34" ht="12.75">
      <c r="AG1392" s="49" t="s">
        <v>1513</v>
      </c>
      <c r="AH1392" s="47" t="s">
        <v>1944</v>
      </c>
    </row>
    <row r="1393" spans="33:34" ht="12.75">
      <c r="AG1393" s="49" t="s">
        <v>1514</v>
      </c>
      <c r="AH1393" s="47" t="s">
        <v>2176</v>
      </c>
    </row>
    <row r="1394" spans="33:34" ht="12.75">
      <c r="AG1394" s="49" t="s">
        <v>1515</v>
      </c>
      <c r="AH1394" s="47" t="s">
        <v>2176</v>
      </c>
    </row>
    <row r="1395" spans="33:34" ht="12.75">
      <c r="AG1395" s="49" t="s">
        <v>1516</v>
      </c>
      <c r="AH1395" s="47" t="s">
        <v>2176</v>
      </c>
    </row>
    <row r="1396" spans="33:34" ht="12.75">
      <c r="AG1396" s="49" t="s">
        <v>1517</v>
      </c>
      <c r="AH1396" s="47" t="s">
        <v>2176</v>
      </c>
    </row>
    <row r="1397" spans="33:34" ht="12.75">
      <c r="AG1397" s="49" t="s">
        <v>1518</v>
      </c>
      <c r="AH1397" s="47" t="s">
        <v>2177</v>
      </c>
    </row>
    <row r="1398" spans="33:34" ht="12.75">
      <c r="AG1398" s="49" t="s">
        <v>1519</v>
      </c>
      <c r="AH1398" s="47" t="s">
        <v>2177</v>
      </c>
    </row>
    <row r="1399" spans="33:34" ht="12.75">
      <c r="AG1399" s="49" t="s">
        <v>1520</v>
      </c>
      <c r="AH1399" s="47" t="s">
        <v>2177</v>
      </c>
    </row>
    <row r="1400" spans="33:34" ht="12.75">
      <c r="AG1400" s="49" t="s">
        <v>1521</v>
      </c>
      <c r="AH1400" s="47" t="s">
        <v>2177</v>
      </c>
    </row>
    <row r="1401" spans="33:34" ht="12.75">
      <c r="AG1401" s="49" t="s">
        <v>1522</v>
      </c>
      <c r="AH1401" s="47" t="s">
        <v>2178</v>
      </c>
    </row>
    <row r="1402" spans="33:34" ht="12.75">
      <c r="AG1402" s="49" t="s">
        <v>1523</v>
      </c>
      <c r="AH1402" s="47" t="s">
        <v>2178</v>
      </c>
    </row>
    <row r="1403" spans="33:34" ht="12.75">
      <c r="AG1403" s="49" t="s">
        <v>1524</v>
      </c>
      <c r="AH1403" s="47" t="s">
        <v>2178</v>
      </c>
    </row>
    <row r="1404" spans="33:34" ht="12.75">
      <c r="AG1404" s="49" t="s">
        <v>1525</v>
      </c>
      <c r="AH1404" s="47" t="s">
        <v>2178</v>
      </c>
    </row>
    <row r="1405" spans="33:34" ht="12.75">
      <c r="AG1405" s="49" t="s">
        <v>1526</v>
      </c>
      <c r="AH1405" s="47" t="s">
        <v>2179</v>
      </c>
    </row>
    <row r="1406" spans="33:34" ht="12.75">
      <c r="AG1406" s="49" t="s">
        <v>1527</v>
      </c>
      <c r="AH1406" s="47" t="s">
        <v>2179</v>
      </c>
    </row>
    <row r="1407" spans="33:34" ht="12.75">
      <c r="AG1407" s="49" t="s">
        <v>1528</v>
      </c>
      <c r="AH1407" s="47" t="s">
        <v>2179</v>
      </c>
    </row>
    <row r="1408" spans="33:34" ht="12.75">
      <c r="AG1408" s="49" t="s">
        <v>1529</v>
      </c>
      <c r="AH1408" s="47" t="s">
        <v>2179</v>
      </c>
    </row>
    <row r="1409" spans="33:34" ht="12.75">
      <c r="AG1409" s="49" t="s">
        <v>1530</v>
      </c>
      <c r="AH1409" s="47" t="s">
        <v>2180</v>
      </c>
    </row>
    <row r="1410" spans="33:34" ht="12.75">
      <c r="AG1410" s="49" t="s">
        <v>1531</v>
      </c>
      <c r="AH1410" s="47" t="s">
        <v>2180</v>
      </c>
    </row>
    <row r="1411" spans="33:34" ht="12.75">
      <c r="AG1411" s="49" t="s">
        <v>1532</v>
      </c>
      <c r="AH1411" s="47" t="s">
        <v>2180</v>
      </c>
    </row>
    <row r="1412" spans="33:34" ht="12.75">
      <c r="AG1412" s="49" t="s">
        <v>1533</v>
      </c>
      <c r="AH1412" s="47" t="s">
        <v>2180</v>
      </c>
    </row>
    <row r="1413" spans="33:34" ht="12.75">
      <c r="AG1413" s="49" t="s">
        <v>1534</v>
      </c>
      <c r="AH1413" s="47" t="s">
        <v>2180</v>
      </c>
    </row>
    <row r="1414" spans="33:34" ht="12.75">
      <c r="AG1414" s="49" t="s">
        <v>1535</v>
      </c>
      <c r="AH1414" s="47" t="s">
        <v>2181</v>
      </c>
    </row>
    <row r="1415" spans="33:34" ht="12.75">
      <c r="AG1415" s="49" t="s">
        <v>1536</v>
      </c>
      <c r="AH1415" s="47" t="s">
        <v>2181</v>
      </c>
    </row>
    <row r="1416" spans="33:34" ht="12.75">
      <c r="AG1416" s="49" t="s">
        <v>1537</v>
      </c>
      <c r="AH1416" s="47" t="s">
        <v>2181</v>
      </c>
    </row>
    <row r="1417" spans="33:34" ht="12.75">
      <c r="AG1417" s="49" t="s">
        <v>1538</v>
      </c>
      <c r="AH1417" s="47" t="s">
        <v>2181</v>
      </c>
    </row>
    <row r="1418" spans="33:34" ht="12.75">
      <c r="AG1418" s="49" t="s">
        <v>1539</v>
      </c>
      <c r="AH1418" s="47" t="s">
        <v>2181</v>
      </c>
    </row>
    <row r="1419" spans="33:34" ht="12.75">
      <c r="AG1419" s="49" t="s">
        <v>1540</v>
      </c>
      <c r="AH1419" s="47" t="s">
        <v>2181</v>
      </c>
    </row>
    <row r="1420" spans="33:34" ht="12.75">
      <c r="AG1420" s="49" t="s">
        <v>1541</v>
      </c>
      <c r="AH1420" s="47" t="s">
        <v>3574</v>
      </c>
    </row>
    <row r="1421" spans="33:34" ht="12.75">
      <c r="AG1421" s="49" t="s">
        <v>1542</v>
      </c>
      <c r="AH1421" s="47" t="s">
        <v>3574</v>
      </c>
    </row>
    <row r="1422" spans="33:34" ht="12.75">
      <c r="AG1422" s="49" t="s">
        <v>1543</v>
      </c>
      <c r="AH1422" s="47" t="s">
        <v>3574</v>
      </c>
    </row>
    <row r="1423" spans="33:34" ht="12.75">
      <c r="AG1423" s="49" t="s">
        <v>1544</v>
      </c>
      <c r="AH1423" s="47" t="s">
        <v>3574</v>
      </c>
    </row>
    <row r="1424" spans="33:34" ht="12.75">
      <c r="AG1424" s="49" t="s">
        <v>1545</v>
      </c>
      <c r="AH1424" s="47" t="s">
        <v>3574</v>
      </c>
    </row>
    <row r="1425" spans="33:34" ht="12.75">
      <c r="AG1425" s="49" t="s">
        <v>1546</v>
      </c>
      <c r="AH1425" s="47" t="s">
        <v>2182</v>
      </c>
    </row>
    <row r="1426" spans="33:34" ht="12.75">
      <c r="AG1426" s="49" t="s">
        <v>1547</v>
      </c>
      <c r="AH1426" s="47" t="s">
        <v>2182</v>
      </c>
    </row>
    <row r="1427" spans="33:34" ht="12.75">
      <c r="AG1427" s="49" t="s">
        <v>1548</v>
      </c>
      <c r="AH1427" s="47" t="s">
        <v>2182</v>
      </c>
    </row>
    <row r="1428" spans="33:34" ht="12.75">
      <c r="AG1428" s="49" t="s">
        <v>1549</v>
      </c>
      <c r="AH1428" s="47" t="s">
        <v>2182</v>
      </c>
    </row>
    <row r="1429" spans="33:34" ht="12.75">
      <c r="AG1429" s="49" t="s">
        <v>1550</v>
      </c>
      <c r="AH1429" s="47" t="s">
        <v>2182</v>
      </c>
    </row>
    <row r="1430" spans="33:34" ht="12.75">
      <c r="AG1430" s="49" t="s">
        <v>1551</v>
      </c>
      <c r="AH1430" s="47" t="s">
        <v>2182</v>
      </c>
    </row>
    <row r="1431" spans="33:34" ht="12.75">
      <c r="AG1431" s="49" t="s">
        <v>1552</v>
      </c>
      <c r="AH1431" s="47" t="s">
        <v>2182</v>
      </c>
    </row>
    <row r="1432" spans="33:34" ht="12.75">
      <c r="AG1432" s="49" t="s">
        <v>1553</v>
      </c>
      <c r="AH1432" s="47" t="s">
        <v>2182</v>
      </c>
    </row>
    <row r="1433" spans="33:34" ht="12.75">
      <c r="AG1433" s="49" t="s">
        <v>1554</v>
      </c>
      <c r="AH1433" s="47" t="s">
        <v>2182</v>
      </c>
    </row>
    <row r="1434" spans="33:34" ht="12.75">
      <c r="AG1434" s="49" t="s">
        <v>1555</v>
      </c>
      <c r="AH1434" s="47" t="s">
        <v>2182</v>
      </c>
    </row>
    <row r="1435" spans="33:34" ht="12.75">
      <c r="AG1435" s="49" t="s">
        <v>1556</v>
      </c>
      <c r="AH1435" s="47" t="s">
        <v>2182</v>
      </c>
    </row>
    <row r="1436" spans="33:34" ht="12.75">
      <c r="AG1436" s="49" t="s">
        <v>1557</v>
      </c>
      <c r="AH1436" s="47" t="s">
        <v>2182</v>
      </c>
    </row>
    <row r="1437" spans="33:34" ht="12.75">
      <c r="AG1437" s="49" t="s">
        <v>1558</v>
      </c>
      <c r="AH1437" s="47" t="s">
        <v>2182</v>
      </c>
    </row>
    <row r="1438" spans="33:34" ht="12.75">
      <c r="AG1438" s="49" t="s">
        <v>1559</v>
      </c>
      <c r="AH1438" s="47" t="s">
        <v>2182</v>
      </c>
    </row>
    <row r="1439" spans="33:34" ht="12.75">
      <c r="AG1439" s="49" t="s">
        <v>1560</v>
      </c>
      <c r="AH1439" s="47" t="s">
        <v>2182</v>
      </c>
    </row>
    <row r="1440" spans="33:34" ht="12.75">
      <c r="AG1440" s="49" t="s">
        <v>1561</v>
      </c>
      <c r="AH1440" s="47" t="s">
        <v>2182</v>
      </c>
    </row>
    <row r="1441" spans="33:34" ht="12.75">
      <c r="AG1441" s="49" t="s">
        <v>1562</v>
      </c>
      <c r="AH1441" s="47" t="s">
        <v>2182</v>
      </c>
    </row>
    <row r="1442" spans="33:34" ht="12.75">
      <c r="AG1442" s="49" t="s">
        <v>1563</v>
      </c>
      <c r="AH1442" s="47" t="s">
        <v>2182</v>
      </c>
    </row>
    <row r="1443" spans="33:34" ht="12.75">
      <c r="AG1443" s="49" t="s">
        <v>1564</v>
      </c>
      <c r="AH1443" s="47" t="s">
        <v>2182</v>
      </c>
    </row>
    <row r="1444" spans="33:34" ht="12.75">
      <c r="AG1444" s="49" t="s">
        <v>1565</v>
      </c>
      <c r="AH1444" s="47" t="s">
        <v>2182</v>
      </c>
    </row>
    <row r="1445" spans="33:34" ht="12.75">
      <c r="AG1445" s="49" t="s">
        <v>1566</v>
      </c>
      <c r="AH1445" s="47" t="s">
        <v>2182</v>
      </c>
    </row>
    <row r="1446" spans="33:34" ht="12.75">
      <c r="AG1446" s="49" t="s">
        <v>1567</v>
      </c>
      <c r="AH1446" s="47" t="s">
        <v>2182</v>
      </c>
    </row>
    <row r="1447" spans="33:34" ht="12.75">
      <c r="AG1447" s="49" t="s">
        <v>1568</v>
      </c>
      <c r="AH1447" s="47" t="s">
        <v>2182</v>
      </c>
    </row>
    <row r="1448" spans="33:34" ht="12.75">
      <c r="AG1448" s="49" t="s">
        <v>1569</v>
      </c>
      <c r="AH1448" s="47" t="s">
        <v>2182</v>
      </c>
    </row>
    <row r="1449" spans="33:34" ht="12.75">
      <c r="AG1449" s="49" t="s">
        <v>1570</v>
      </c>
      <c r="AH1449" s="47" t="s">
        <v>2182</v>
      </c>
    </row>
    <row r="1450" spans="33:34" ht="12.75">
      <c r="AG1450" s="49" t="s">
        <v>1571</v>
      </c>
      <c r="AH1450" s="47" t="s">
        <v>2182</v>
      </c>
    </row>
    <row r="1451" spans="33:34" ht="12.75">
      <c r="AG1451" s="49" t="s">
        <v>1572</v>
      </c>
      <c r="AH1451" s="47" t="s">
        <v>2182</v>
      </c>
    </row>
    <row r="1452" spans="33:34" ht="12.75">
      <c r="AG1452" s="49" t="s">
        <v>1573</v>
      </c>
      <c r="AH1452" s="47" t="s">
        <v>2182</v>
      </c>
    </row>
    <row r="1453" spans="33:34" ht="12.75">
      <c r="AG1453" s="49" t="s">
        <v>1574</v>
      </c>
      <c r="AH1453" s="47" t="s">
        <v>2182</v>
      </c>
    </row>
    <row r="1454" spans="33:34" ht="12.75">
      <c r="AG1454" s="49" t="s">
        <v>1575</v>
      </c>
      <c r="AH1454" s="47" t="s">
        <v>2182</v>
      </c>
    </row>
    <row r="1455" spans="33:34" ht="12.75">
      <c r="AG1455" s="49" t="s">
        <v>1576</v>
      </c>
      <c r="AH1455" s="47" t="s">
        <v>2182</v>
      </c>
    </row>
    <row r="1456" spans="33:34" ht="12.75">
      <c r="AG1456" s="49" t="s">
        <v>1577</v>
      </c>
      <c r="AH1456" s="47" t="s">
        <v>2182</v>
      </c>
    </row>
    <row r="1457" spans="33:34" ht="12.75">
      <c r="AG1457" s="49" t="s">
        <v>1578</v>
      </c>
      <c r="AH1457" s="47" t="s">
        <v>2182</v>
      </c>
    </row>
    <row r="1458" spans="33:34" ht="12.75">
      <c r="AG1458" s="49" t="s">
        <v>1579</v>
      </c>
      <c r="AH1458" s="47" t="s">
        <v>2182</v>
      </c>
    </row>
    <row r="1459" spans="33:34" ht="12.75">
      <c r="AG1459" s="49" t="s">
        <v>1580</v>
      </c>
      <c r="AH1459" s="47" t="s">
        <v>2182</v>
      </c>
    </row>
    <row r="1460" spans="33:34" ht="12.75">
      <c r="AG1460" s="49" t="s">
        <v>1581</v>
      </c>
      <c r="AH1460" s="47" t="s">
        <v>2182</v>
      </c>
    </row>
    <row r="1461" spans="33:34" ht="12.75">
      <c r="AG1461" s="49" t="s">
        <v>1582</v>
      </c>
      <c r="AH1461" s="47" t="s">
        <v>2182</v>
      </c>
    </row>
    <row r="1462" spans="33:34" ht="12.75">
      <c r="AG1462" s="49" t="s">
        <v>1583</v>
      </c>
      <c r="AH1462" s="47" t="s">
        <v>2182</v>
      </c>
    </row>
    <row r="1463" spans="33:34" ht="12.75">
      <c r="AG1463" s="49" t="s">
        <v>1584</v>
      </c>
      <c r="AH1463" s="47" t="s">
        <v>2182</v>
      </c>
    </row>
    <row r="1464" spans="33:34" ht="12.75">
      <c r="AG1464" s="49" t="s">
        <v>1585</v>
      </c>
      <c r="AH1464" s="47" t="s">
        <v>2182</v>
      </c>
    </row>
    <row r="1465" spans="33:34" ht="12.75">
      <c r="AG1465" s="49" t="s">
        <v>1586</v>
      </c>
      <c r="AH1465" s="47" t="s">
        <v>2182</v>
      </c>
    </row>
    <row r="1466" spans="33:34" ht="12.75">
      <c r="AG1466" s="49" t="s">
        <v>1587</v>
      </c>
      <c r="AH1466" s="47" t="s">
        <v>2182</v>
      </c>
    </row>
    <row r="1467" spans="33:34" ht="12.75">
      <c r="AG1467" s="49" t="s">
        <v>1588</v>
      </c>
      <c r="AH1467" s="47" t="s">
        <v>2182</v>
      </c>
    </row>
    <row r="1468" spans="33:34" ht="12.75">
      <c r="AG1468" s="49" t="s">
        <v>1589</v>
      </c>
      <c r="AH1468" s="47" t="s">
        <v>2182</v>
      </c>
    </row>
    <row r="1469" spans="33:34" ht="12.75">
      <c r="AG1469" s="49" t="s">
        <v>1590</v>
      </c>
      <c r="AH1469" s="47" t="s">
        <v>2182</v>
      </c>
    </row>
    <row r="1470" spans="33:34" ht="12.75">
      <c r="AG1470" s="49" t="s">
        <v>1591</v>
      </c>
      <c r="AH1470" s="47" t="s">
        <v>2182</v>
      </c>
    </row>
    <row r="1471" spans="33:34" ht="12.75">
      <c r="AG1471" s="49" t="s">
        <v>1592</v>
      </c>
      <c r="AH1471" s="47" t="s">
        <v>2182</v>
      </c>
    </row>
    <row r="1472" spans="33:34" ht="12.75">
      <c r="AG1472" s="49" t="s">
        <v>1593</v>
      </c>
      <c r="AH1472" s="47" t="s">
        <v>1944</v>
      </c>
    </row>
    <row r="1473" spans="33:34" ht="12.75">
      <c r="AG1473" s="49" t="s">
        <v>1594</v>
      </c>
      <c r="AH1473" s="47" t="s">
        <v>1944</v>
      </c>
    </row>
    <row r="1474" spans="33:34" ht="12.75">
      <c r="AG1474" s="49" t="s">
        <v>1595</v>
      </c>
      <c r="AH1474" s="47" t="s">
        <v>1944</v>
      </c>
    </row>
    <row r="1475" spans="33:34" ht="12.75">
      <c r="AG1475" s="49" t="s">
        <v>1596</v>
      </c>
      <c r="AH1475" s="47" t="s">
        <v>1944</v>
      </c>
    </row>
    <row r="1476" spans="33:34" ht="12.75">
      <c r="AG1476" s="49" t="s">
        <v>1597</v>
      </c>
      <c r="AH1476" s="47" t="s">
        <v>1944</v>
      </c>
    </row>
    <row r="1477" spans="33:34" ht="12.75">
      <c r="AG1477" s="49" t="s">
        <v>1598</v>
      </c>
      <c r="AH1477" s="47" t="s">
        <v>1944</v>
      </c>
    </row>
    <row r="1478" spans="33:34" ht="12.75">
      <c r="AG1478" s="49" t="s">
        <v>1599</v>
      </c>
      <c r="AH1478" s="47" t="s">
        <v>1944</v>
      </c>
    </row>
    <row r="1479" spans="33:34" ht="12.75">
      <c r="AG1479" s="49" t="s">
        <v>1600</v>
      </c>
      <c r="AH1479" s="47" t="s">
        <v>1944</v>
      </c>
    </row>
    <row r="1480" spans="33:34" ht="12.75">
      <c r="AG1480" s="49" t="s">
        <v>1601</v>
      </c>
      <c r="AH1480" s="47" t="s">
        <v>1944</v>
      </c>
    </row>
    <row r="1481" spans="33:34" ht="12.75">
      <c r="AG1481" s="49" t="s">
        <v>1602</v>
      </c>
      <c r="AH1481" s="47" t="s">
        <v>1944</v>
      </c>
    </row>
    <row r="1482" spans="33:34" ht="12.75">
      <c r="AG1482" s="49" t="s">
        <v>1603</v>
      </c>
      <c r="AH1482" s="47" t="s">
        <v>1944</v>
      </c>
    </row>
    <row r="1483" spans="33:34" ht="12.75">
      <c r="AG1483" s="49" t="s">
        <v>1604</v>
      </c>
      <c r="AH1483" s="47" t="s">
        <v>1944</v>
      </c>
    </row>
    <row r="1484" spans="33:34" ht="12.75">
      <c r="AG1484" s="49" t="s">
        <v>1605</v>
      </c>
      <c r="AH1484" s="47" t="s">
        <v>1944</v>
      </c>
    </row>
    <row r="1485" spans="33:34" ht="12.75">
      <c r="AG1485" s="49" t="s">
        <v>1606</v>
      </c>
      <c r="AH1485" s="47" t="s">
        <v>1944</v>
      </c>
    </row>
    <row r="1486" spans="33:34" ht="12.75">
      <c r="AG1486" s="49" t="s">
        <v>1607</v>
      </c>
      <c r="AH1486" s="47" t="s">
        <v>1944</v>
      </c>
    </row>
    <row r="1487" spans="33:34" ht="12.75">
      <c r="AG1487" s="49" t="s">
        <v>1608</v>
      </c>
      <c r="AH1487" s="47" t="s">
        <v>1944</v>
      </c>
    </row>
    <row r="1488" spans="33:34" ht="12.75">
      <c r="AG1488" s="49" t="s">
        <v>1609</v>
      </c>
      <c r="AH1488" s="47" t="s">
        <v>1944</v>
      </c>
    </row>
    <row r="1489" spans="33:34" ht="12.75">
      <c r="AG1489" s="49" t="s">
        <v>1610</v>
      </c>
      <c r="AH1489" s="47" t="s">
        <v>1944</v>
      </c>
    </row>
    <row r="1490" spans="33:34" ht="12.75">
      <c r="AG1490" s="49" t="s">
        <v>1611</v>
      </c>
      <c r="AH1490" s="47" t="s">
        <v>1944</v>
      </c>
    </row>
    <row r="1491" spans="33:34" ht="12.75">
      <c r="AG1491" s="49" t="s">
        <v>1612</v>
      </c>
      <c r="AH1491" s="47" t="s">
        <v>1944</v>
      </c>
    </row>
    <row r="1492" spans="33:34" ht="12.75">
      <c r="AG1492" s="49" t="s">
        <v>1613</v>
      </c>
      <c r="AH1492" s="47" t="s">
        <v>1944</v>
      </c>
    </row>
    <row r="1493" spans="33:34" ht="12.75">
      <c r="AG1493" s="49" t="s">
        <v>1614</v>
      </c>
      <c r="AH1493" s="47" t="s">
        <v>1944</v>
      </c>
    </row>
    <row r="1494" spans="33:34" ht="12.75">
      <c r="AG1494" s="49" t="s">
        <v>1615</v>
      </c>
      <c r="AH1494" s="47" t="s">
        <v>1944</v>
      </c>
    </row>
    <row r="1495" spans="33:34" ht="12.75">
      <c r="AG1495" s="49" t="s">
        <v>1616</v>
      </c>
      <c r="AH1495" s="47" t="s">
        <v>1944</v>
      </c>
    </row>
    <row r="1496" spans="33:34" ht="12.75">
      <c r="AG1496" s="49" t="s">
        <v>1617</v>
      </c>
      <c r="AH1496" s="47" t="s">
        <v>1944</v>
      </c>
    </row>
    <row r="1497" spans="33:34" ht="12.75">
      <c r="AG1497" s="49" t="s">
        <v>1618</v>
      </c>
      <c r="AH1497" s="47" t="s">
        <v>1944</v>
      </c>
    </row>
    <row r="1498" spans="33:34" ht="12.75">
      <c r="AG1498" s="49" t="s">
        <v>1619</v>
      </c>
      <c r="AH1498" s="47" t="s">
        <v>1944</v>
      </c>
    </row>
    <row r="1499" spans="33:34" ht="12.75">
      <c r="AG1499" s="49" t="s">
        <v>1620</v>
      </c>
      <c r="AH1499" s="47" t="s">
        <v>2176</v>
      </c>
    </row>
    <row r="1500" spans="33:34" ht="12.75">
      <c r="AG1500" s="49" t="s">
        <v>1621</v>
      </c>
      <c r="AH1500" s="47" t="s">
        <v>2176</v>
      </c>
    </row>
    <row r="1501" spans="33:34" ht="12.75">
      <c r="AG1501" s="49" t="s">
        <v>1622</v>
      </c>
      <c r="AH1501" s="47" t="s">
        <v>2176</v>
      </c>
    </row>
    <row r="1502" spans="33:34" ht="12.75">
      <c r="AG1502" s="49" t="s">
        <v>1623</v>
      </c>
      <c r="AH1502" s="47" t="s">
        <v>2176</v>
      </c>
    </row>
    <row r="1503" spans="33:34" ht="12.75">
      <c r="AG1503" s="49" t="s">
        <v>1624</v>
      </c>
      <c r="AH1503" s="47" t="s">
        <v>2177</v>
      </c>
    </row>
    <row r="1504" spans="33:34" ht="12.75">
      <c r="AG1504" s="49" t="s">
        <v>1625</v>
      </c>
      <c r="AH1504" s="47" t="s">
        <v>2177</v>
      </c>
    </row>
    <row r="1505" spans="33:34" ht="12.75">
      <c r="AG1505" s="49" t="s">
        <v>1626</v>
      </c>
      <c r="AH1505" s="47" t="s">
        <v>2177</v>
      </c>
    </row>
    <row r="1506" spans="33:34" ht="12.75">
      <c r="AG1506" s="49" t="s">
        <v>1627</v>
      </c>
      <c r="AH1506" s="47" t="s">
        <v>2177</v>
      </c>
    </row>
    <row r="1507" spans="33:34" ht="12.75">
      <c r="AG1507" s="49" t="s">
        <v>1628</v>
      </c>
      <c r="AH1507" s="47" t="s">
        <v>2178</v>
      </c>
    </row>
    <row r="1508" spans="33:34" ht="12.75">
      <c r="AG1508" s="49" t="s">
        <v>1629</v>
      </c>
      <c r="AH1508" s="47" t="s">
        <v>2178</v>
      </c>
    </row>
    <row r="1509" spans="33:34" ht="12.75">
      <c r="AG1509" s="49" t="s">
        <v>1630</v>
      </c>
      <c r="AH1509" s="47" t="s">
        <v>2178</v>
      </c>
    </row>
    <row r="1510" spans="33:34" ht="12.75">
      <c r="AG1510" s="49" t="s">
        <v>1631</v>
      </c>
      <c r="AH1510" s="47" t="s">
        <v>2178</v>
      </c>
    </row>
    <row r="1511" spans="33:34" ht="12.75">
      <c r="AG1511" s="49" t="s">
        <v>1632</v>
      </c>
      <c r="AH1511" s="47" t="s">
        <v>2179</v>
      </c>
    </row>
    <row r="1512" spans="33:34" ht="12.75">
      <c r="AG1512" s="49" t="s">
        <v>1633</v>
      </c>
      <c r="AH1512" s="47" t="s">
        <v>2179</v>
      </c>
    </row>
    <row r="1513" spans="33:34" ht="12.75">
      <c r="AG1513" s="49" t="s">
        <v>1634</v>
      </c>
      <c r="AH1513" s="47" t="s">
        <v>2179</v>
      </c>
    </row>
    <row r="1514" spans="33:34" ht="12.75">
      <c r="AG1514" s="49" t="s">
        <v>1635</v>
      </c>
      <c r="AH1514" s="47" t="s">
        <v>2179</v>
      </c>
    </row>
    <row r="1515" spans="33:34" ht="12.75">
      <c r="AG1515" s="49" t="s">
        <v>1636</v>
      </c>
      <c r="AH1515" s="47" t="s">
        <v>2180</v>
      </c>
    </row>
    <row r="1516" spans="33:34" ht="12.75">
      <c r="AG1516" s="49" t="s">
        <v>1637</v>
      </c>
      <c r="AH1516" s="47" t="s">
        <v>2180</v>
      </c>
    </row>
    <row r="1517" spans="33:34" ht="12.75">
      <c r="AG1517" s="49" t="s">
        <v>1638</v>
      </c>
      <c r="AH1517" s="47" t="s">
        <v>2180</v>
      </c>
    </row>
    <row r="1518" spans="33:34" ht="12.75">
      <c r="AG1518" s="49" t="s">
        <v>1639</v>
      </c>
      <c r="AH1518" s="47" t="s">
        <v>2180</v>
      </c>
    </row>
    <row r="1519" spans="33:34" ht="12.75">
      <c r="AG1519" s="49" t="s">
        <v>1640</v>
      </c>
      <c r="AH1519" s="47" t="s">
        <v>2180</v>
      </c>
    </row>
    <row r="1520" spans="33:34" ht="12.75">
      <c r="AG1520" s="49" t="s">
        <v>1641</v>
      </c>
      <c r="AH1520" s="47" t="s">
        <v>2181</v>
      </c>
    </row>
    <row r="1521" spans="33:34" ht="12.75">
      <c r="AG1521" s="49" t="s">
        <v>1642</v>
      </c>
      <c r="AH1521" s="47" t="s">
        <v>2181</v>
      </c>
    </row>
    <row r="1522" spans="33:34" ht="12.75">
      <c r="AG1522" s="49" t="s">
        <v>1643</v>
      </c>
      <c r="AH1522" s="47" t="s">
        <v>2181</v>
      </c>
    </row>
    <row r="1523" spans="33:34" ht="12.75">
      <c r="AG1523" s="49" t="s">
        <v>1644</v>
      </c>
      <c r="AH1523" s="47" t="s">
        <v>2181</v>
      </c>
    </row>
    <row r="1524" spans="33:34" ht="12.75">
      <c r="AG1524" s="49" t="s">
        <v>1645</v>
      </c>
      <c r="AH1524" s="47" t="s">
        <v>2181</v>
      </c>
    </row>
    <row r="1525" spans="33:34" ht="12.75">
      <c r="AG1525" s="49" t="s">
        <v>1646</v>
      </c>
      <c r="AH1525" s="47" t="s">
        <v>2181</v>
      </c>
    </row>
    <row r="1526" spans="33:34" ht="12.75">
      <c r="AG1526" s="49" t="s">
        <v>1647</v>
      </c>
      <c r="AH1526" s="47" t="s">
        <v>3574</v>
      </c>
    </row>
    <row r="1527" spans="33:34" ht="12.75">
      <c r="AG1527" s="49" t="s">
        <v>1648</v>
      </c>
      <c r="AH1527" s="47" t="s">
        <v>3574</v>
      </c>
    </row>
    <row r="1528" spans="33:34" ht="12.75">
      <c r="AG1528" s="49" t="s">
        <v>1649</v>
      </c>
      <c r="AH1528" s="47" t="s">
        <v>3574</v>
      </c>
    </row>
    <row r="1529" spans="33:34" ht="12.75">
      <c r="AG1529" s="49" t="s">
        <v>1650</v>
      </c>
      <c r="AH1529" s="47" t="s">
        <v>3574</v>
      </c>
    </row>
    <row r="1530" spans="33:34" ht="12.75">
      <c r="AG1530" s="49" t="s">
        <v>1651</v>
      </c>
      <c r="AH1530" s="47" t="s">
        <v>3574</v>
      </c>
    </row>
    <row r="1531" spans="33:34" ht="12.75">
      <c r="AG1531" s="49" t="s">
        <v>1652</v>
      </c>
      <c r="AH1531" s="47" t="s">
        <v>2182</v>
      </c>
    </row>
    <row r="1532" spans="33:34" ht="12.75">
      <c r="AG1532" s="49" t="s">
        <v>1653</v>
      </c>
      <c r="AH1532" s="47" t="s">
        <v>2182</v>
      </c>
    </row>
    <row r="1533" spans="33:34" ht="12.75">
      <c r="AG1533" s="49" t="s">
        <v>1654</v>
      </c>
      <c r="AH1533" s="47" t="s">
        <v>2182</v>
      </c>
    </row>
    <row r="1534" spans="33:34" ht="12.75">
      <c r="AG1534" s="49" t="s">
        <v>1655</v>
      </c>
      <c r="AH1534" s="47" t="s">
        <v>2182</v>
      </c>
    </row>
    <row r="1535" spans="33:34" ht="12.75">
      <c r="AG1535" s="49" t="s">
        <v>1656</v>
      </c>
      <c r="AH1535" s="47" t="s">
        <v>2182</v>
      </c>
    </row>
    <row r="1536" spans="33:34" ht="12.75">
      <c r="AG1536" s="49" t="s">
        <v>1657</v>
      </c>
      <c r="AH1536" s="47" t="s">
        <v>2182</v>
      </c>
    </row>
    <row r="1537" spans="33:34" ht="12.75">
      <c r="AG1537" s="49" t="s">
        <v>1658</v>
      </c>
      <c r="AH1537" s="47" t="s">
        <v>2182</v>
      </c>
    </row>
    <row r="1538" spans="33:34" ht="12.75">
      <c r="AG1538" s="49" t="s">
        <v>1659</v>
      </c>
      <c r="AH1538" s="47" t="s">
        <v>2182</v>
      </c>
    </row>
    <row r="1539" spans="33:34" ht="12.75">
      <c r="AG1539" s="49" t="s">
        <v>1660</v>
      </c>
      <c r="AH1539" s="47" t="s">
        <v>2182</v>
      </c>
    </row>
    <row r="1540" spans="33:34" ht="12.75">
      <c r="AG1540" s="49" t="s">
        <v>1661</v>
      </c>
      <c r="AH1540" s="47" t="s">
        <v>2182</v>
      </c>
    </row>
    <row r="1541" spans="33:34" ht="12.75">
      <c r="AG1541" s="49" t="s">
        <v>1662</v>
      </c>
      <c r="AH1541" s="47" t="s">
        <v>2182</v>
      </c>
    </row>
    <row r="1542" spans="33:34" ht="12.75">
      <c r="AG1542" s="49" t="s">
        <v>1663</v>
      </c>
      <c r="AH1542" s="47" t="s">
        <v>2182</v>
      </c>
    </row>
    <row r="1543" spans="33:34" ht="12.75">
      <c r="AG1543" s="49" t="s">
        <v>1664</v>
      </c>
      <c r="AH1543" s="47" t="s">
        <v>2182</v>
      </c>
    </row>
    <row r="1544" spans="33:34" ht="12.75">
      <c r="AG1544" s="49" t="s">
        <v>1665</v>
      </c>
      <c r="AH1544" s="47" t="s">
        <v>2182</v>
      </c>
    </row>
    <row r="1545" spans="33:34" ht="12.75">
      <c r="AG1545" s="49" t="s">
        <v>1666</v>
      </c>
      <c r="AH1545" s="47" t="s">
        <v>2182</v>
      </c>
    </row>
    <row r="1546" spans="33:34" ht="12.75">
      <c r="AG1546" s="49" t="s">
        <v>1667</v>
      </c>
      <c r="AH1546" s="47" t="s">
        <v>2182</v>
      </c>
    </row>
    <row r="1547" spans="33:34" ht="12.75">
      <c r="AG1547" s="49" t="s">
        <v>1668</v>
      </c>
      <c r="AH1547" s="47" t="s">
        <v>2182</v>
      </c>
    </row>
    <row r="1548" spans="33:34" ht="12.75">
      <c r="AG1548" s="49" t="s">
        <v>1669</v>
      </c>
      <c r="AH1548" s="47" t="s">
        <v>2182</v>
      </c>
    </row>
    <row r="1549" spans="33:34" ht="12.75">
      <c r="AG1549" s="49" t="s">
        <v>1670</v>
      </c>
      <c r="AH1549" s="47" t="s">
        <v>2182</v>
      </c>
    </row>
    <row r="1550" spans="33:34" ht="12.75">
      <c r="AG1550" s="49" t="s">
        <v>1671</v>
      </c>
      <c r="AH1550" s="47" t="s">
        <v>2182</v>
      </c>
    </row>
    <row r="1551" spans="33:34" ht="12.75">
      <c r="AG1551" s="49" t="s">
        <v>1672</v>
      </c>
      <c r="AH1551" s="47" t="s">
        <v>2182</v>
      </c>
    </row>
    <row r="1552" spans="33:34" ht="12.75">
      <c r="AG1552" s="49" t="s">
        <v>1673</v>
      </c>
      <c r="AH1552" s="47" t="s">
        <v>2182</v>
      </c>
    </row>
    <row r="1553" spans="33:34" ht="12.75">
      <c r="AG1553" s="49" t="s">
        <v>1674</v>
      </c>
      <c r="AH1553" s="47" t="s">
        <v>2182</v>
      </c>
    </row>
    <row r="1554" spans="33:34" ht="12.75">
      <c r="AG1554" s="49" t="s">
        <v>1675</v>
      </c>
      <c r="AH1554" s="47" t="s">
        <v>2182</v>
      </c>
    </row>
    <row r="1555" spans="33:34" ht="12.75">
      <c r="AG1555" s="49" t="s">
        <v>1676</v>
      </c>
      <c r="AH1555" s="47" t="s">
        <v>2182</v>
      </c>
    </row>
    <row r="1556" spans="33:34" ht="12.75">
      <c r="AG1556" s="49" t="s">
        <v>1677</v>
      </c>
      <c r="AH1556" s="47" t="s">
        <v>2182</v>
      </c>
    </row>
    <row r="1557" spans="33:34" ht="12.75">
      <c r="AG1557" s="49" t="s">
        <v>1678</v>
      </c>
      <c r="AH1557" s="47" t="s">
        <v>2182</v>
      </c>
    </row>
    <row r="1558" spans="33:34" ht="12.75">
      <c r="AG1558" s="49" t="s">
        <v>1679</v>
      </c>
      <c r="AH1558" s="47" t="s">
        <v>2182</v>
      </c>
    </row>
    <row r="1559" spans="33:34" ht="12.75">
      <c r="AG1559" s="49" t="s">
        <v>1680</v>
      </c>
      <c r="AH1559" s="47" t="s">
        <v>2182</v>
      </c>
    </row>
    <row r="1560" spans="33:34" ht="12.75">
      <c r="AG1560" s="49" t="s">
        <v>1681</v>
      </c>
      <c r="AH1560" s="47" t="s">
        <v>2182</v>
      </c>
    </row>
    <row r="1561" spans="33:34" ht="12.75">
      <c r="AG1561" s="49" t="s">
        <v>1682</v>
      </c>
      <c r="AH1561" s="47" t="s">
        <v>2182</v>
      </c>
    </row>
    <row r="1562" spans="33:34" ht="12.75">
      <c r="AG1562" s="49" t="s">
        <v>1683</v>
      </c>
      <c r="AH1562" s="47" t="s">
        <v>2182</v>
      </c>
    </row>
    <row r="1563" spans="33:34" ht="12.75">
      <c r="AG1563" s="49" t="s">
        <v>1684</v>
      </c>
      <c r="AH1563" s="47" t="s">
        <v>2182</v>
      </c>
    </row>
    <row r="1564" spans="33:34" ht="12.75">
      <c r="AG1564" s="49" t="s">
        <v>1685</v>
      </c>
      <c r="AH1564" s="47" t="s">
        <v>2182</v>
      </c>
    </row>
    <row r="1565" spans="33:34" ht="12.75">
      <c r="AG1565" s="49" t="s">
        <v>1686</v>
      </c>
      <c r="AH1565" s="47" t="s">
        <v>2182</v>
      </c>
    </row>
    <row r="1566" spans="33:34" ht="12.75">
      <c r="AG1566" s="49" t="s">
        <v>1687</v>
      </c>
      <c r="AH1566" s="47" t="s">
        <v>2182</v>
      </c>
    </row>
    <row r="1567" spans="33:34" ht="12.75">
      <c r="AG1567" s="49" t="s">
        <v>1688</v>
      </c>
      <c r="AH1567" s="47" t="s">
        <v>2182</v>
      </c>
    </row>
    <row r="1568" spans="33:34" ht="12.75">
      <c r="AG1568" s="49" t="s">
        <v>1689</v>
      </c>
      <c r="AH1568" s="47" t="s">
        <v>2182</v>
      </c>
    </row>
    <row r="1569" spans="33:34" ht="12.75">
      <c r="AG1569" s="49" t="s">
        <v>1690</v>
      </c>
      <c r="AH1569" s="47" t="s">
        <v>2182</v>
      </c>
    </row>
    <row r="1570" spans="33:34" ht="12.75">
      <c r="AG1570" s="49" t="s">
        <v>1691</v>
      </c>
      <c r="AH1570" s="47" t="s">
        <v>2182</v>
      </c>
    </row>
    <row r="1571" spans="33:34" ht="12.75">
      <c r="AG1571" s="49" t="s">
        <v>1692</v>
      </c>
      <c r="AH1571" s="47" t="s">
        <v>2182</v>
      </c>
    </row>
    <row r="1572" spans="33:34" ht="12.75">
      <c r="AG1572" s="49" t="s">
        <v>1693</v>
      </c>
      <c r="AH1572" s="47" t="s">
        <v>2182</v>
      </c>
    </row>
    <row r="1573" spans="33:34" ht="12.75">
      <c r="AG1573" s="49" t="s">
        <v>1694</v>
      </c>
      <c r="AH1573" s="47" t="s">
        <v>2182</v>
      </c>
    </row>
    <row r="1574" spans="33:34" ht="12.75">
      <c r="AG1574" s="49" t="s">
        <v>1695</v>
      </c>
      <c r="AH1574" s="47" t="s">
        <v>2182</v>
      </c>
    </row>
    <row r="1575" spans="33:34" ht="12.75">
      <c r="AG1575" s="49" t="s">
        <v>1696</v>
      </c>
      <c r="AH1575" s="47" t="s">
        <v>2182</v>
      </c>
    </row>
    <row r="1576" spans="33:34" ht="12.75">
      <c r="AG1576" s="49" t="s">
        <v>1697</v>
      </c>
      <c r="AH1576" s="47" t="s">
        <v>2182</v>
      </c>
    </row>
    <row r="1577" spans="33:34" ht="12.75">
      <c r="AG1577" s="121" t="s">
        <v>1698</v>
      </c>
      <c r="AH1577" s="122" t="s">
        <v>2182</v>
      </c>
    </row>
    <row r="1578" spans="33:34" ht="12.75">
      <c r="AG1578" s="49" t="s">
        <v>1703</v>
      </c>
      <c r="AH1578" s="47" t="s">
        <v>1944</v>
      </c>
    </row>
    <row r="1579" spans="33:34" ht="12.75">
      <c r="AG1579" s="49" t="s">
        <v>1704</v>
      </c>
      <c r="AH1579" s="47" t="s">
        <v>1944</v>
      </c>
    </row>
    <row r="1580" spans="33:34" ht="12.75">
      <c r="AG1580" s="49" t="s">
        <v>1705</v>
      </c>
      <c r="AH1580" s="47" t="s">
        <v>1944</v>
      </c>
    </row>
    <row r="1581" spans="33:34" ht="12.75">
      <c r="AG1581" s="49" t="s">
        <v>1706</v>
      </c>
      <c r="AH1581" s="47" t="s">
        <v>1944</v>
      </c>
    </row>
    <row r="1582" spans="33:34" ht="12.75">
      <c r="AG1582" s="49" t="s">
        <v>1707</v>
      </c>
      <c r="AH1582" s="47" t="s">
        <v>1944</v>
      </c>
    </row>
    <row r="1583" spans="33:34" ht="12.75">
      <c r="AG1583" s="49" t="s">
        <v>1708</v>
      </c>
      <c r="AH1583" s="47" t="s">
        <v>1944</v>
      </c>
    </row>
    <row r="1584" spans="33:34" ht="12.75">
      <c r="AG1584" s="49" t="s">
        <v>1709</v>
      </c>
      <c r="AH1584" s="47" t="s">
        <v>1944</v>
      </c>
    </row>
    <row r="1585" spans="33:34" ht="12.75">
      <c r="AG1585" s="49" t="s">
        <v>1710</v>
      </c>
      <c r="AH1585" s="47" t="s">
        <v>1944</v>
      </c>
    </row>
    <row r="1586" spans="33:34" ht="12.75">
      <c r="AG1586" s="49" t="s">
        <v>1711</v>
      </c>
      <c r="AH1586" s="47" t="s">
        <v>1944</v>
      </c>
    </row>
    <row r="1587" spans="33:34" ht="12.75">
      <c r="AG1587" s="49" t="s">
        <v>1712</v>
      </c>
      <c r="AH1587" s="47" t="s">
        <v>1944</v>
      </c>
    </row>
    <row r="1588" spans="33:34" ht="12.75">
      <c r="AG1588" s="49" t="s">
        <v>1713</v>
      </c>
      <c r="AH1588" s="47" t="s">
        <v>1944</v>
      </c>
    </row>
    <row r="1589" spans="33:34" ht="12.75">
      <c r="AG1589" s="49" t="s">
        <v>1714</v>
      </c>
      <c r="AH1589" s="47" t="s">
        <v>1944</v>
      </c>
    </row>
    <row r="1590" spans="33:34" ht="12.75">
      <c r="AG1590" s="49" t="s">
        <v>1715</v>
      </c>
      <c r="AH1590" s="47" t="s">
        <v>1944</v>
      </c>
    </row>
    <row r="1591" spans="33:34" ht="12.75">
      <c r="AG1591" s="49" t="s">
        <v>1716</v>
      </c>
      <c r="AH1591" s="47" t="s">
        <v>1944</v>
      </c>
    </row>
    <row r="1592" spans="33:34" ht="12.75">
      <c r="AG1592" s="49" t="s">
        <v>1717</v>
      </c>
      <c r="AH1592" s="47" t="s">
        <v>1944</v>
      </c>
    </row>
    <row r="1593" spans="33:34" ht="12.75">
      <c r="AG1593" s="49" t="s">
        <v>1718</v>
      </c>
      <c r="AH1593" s="47" t="s">
        <v>1944</v>
      </c>
    </row>
    <row r="1594" spans="33:34" ht="12.75">
      <c r="AG1594" s="49" t="s">
        <v>1719</v>
      </c>
      <c r="AH1594" s="47" t="s">
        <v>1944</v>
      </c>
    </row>
    <row r="1595" spans="33:34" ht="12.75">
      <c r="AG1595" s="49" t="s">
        <v>1720</v>
      </c>
      <c r="AH1595" s="47" t="s">
        <v>1944</v>
      </c>
    </row>
    <row r="1596" spans="33:34" ht="12.75">
      <c r="AG1596" s="49" t="s">
        <v>1721</v>
      </c>
      <c r="AH1596" s="47" t="s">
        <v>1944</v>
      </c>
    </row>
    <row r="1597" spans="33:34" ht="12.75">
      <c r="AG1597" s="49" t="s">
        <v>1722</v>
      </c>
      <c r="AH1597" s="47" t="s">
        <v>1944</v>
      </c>
    </row>
    <row r="1598" spans="33:34" ht="12.75">
      <c r="AG1598" s="49" t="s">
        <v>1723</v>
      </c>
      <c r="AH1598" s="47" t="s">
        <v>1944</v>
      </c>
    </row>
    <row r="1599" spans="33:34" ht="12.75">
      <c r="AG1599" s="49" t="s">
        <v>1724</v>
      </c>
      <c r="AH1599" s="47" t="s">
        <v>1944</v>
      </c>
    </row>
    <row r="1600" spans="33:34" ht="12.75">
      <c r="AG1600" s="49" t="s">
        <v>1725</v>
      </c>
      <c r="AH1600" s="47" t="s">
        <v>1944</v>
      </c>
    </row>
    <row r="1601" spans="33:34" ht="12.75">
      <c r="AG1601" s="49" t="s">
        <v>1726</v>
      </c>
      <c r="AH1601" s="47" t="s">
        <v>1944</v>
      </c>
    </row>
    <row r="1602" spans="33:34" ht="12.75">
      <c r="AG1602" s="49" t="s">
        <v>1727</v>
      </c>
      <c r="AH1602" s="47" t="s">
        <v>1944</v>
      </c>
    </row>
    <row r="1603" spans="33:34" ht="12.75">
      <c r="AG1603" s="49" t="s">
        <v>1728</v>
      </c>
      <c r="AH1603" s="47" t="s">
        <v>1944</v>
      </c>
    </row>
    <row r="1604" spans="33:34" ht="12.75">
      <c r="AG1604" s="49" t="s">
        <v>1729</v>
      </c>
      <c r="AH1604" s="47" t="s">
        <v>1944</v>
      </c>
    </row>
    <row r="1605" spans="33:34" ht="12.75">
      <c r="AG1605" s="49" t="s">
        <v>1730</v>
      </c>
      <c r="AH1605" s="47" t="s">
        <v>2176</v>
      </c>
    </row>
    <row r="1606" spans="33:34" ht="12.75">
      <c r="AG1606" s="49" t="s">
        <v>1731</v>
      </c>
      <c r="AH1606" s="47" t="s">
        <v>2176</v>
      </c>
    </row>
    <row r="1607" spans="33:34" ht="12.75">
      <c r="AG1607" s="49" t="s">
        <v>1732</v>
      </c>
      <c r="AH1607" s="47" t="s">
        <v>2176</v>
      </c>
    </row>
    <row r="1608" spans="33:34" ht="12.75">
      <c r="AG1608" s="49" t="s">
        <v>1733</v>
      </c>
      <c r="AH1608" s="47" t="s">
        <v>2176</v>
      </c>
    </row>
    <row r="1609" spans="33:34" ht="12.75">
      <c r="AG1609" s="49" t="s">
        <v>1734</v>
      </c>
      <c r="AH1609" s="47" t="s">
        <v>2177</v>
      </c>
    </row>
    <row r="1610" spans="33:34" ht="12.75">
      <c r="AG1610" s="49" t="s">
        <v>1735</v>
      </c>
      <c r="AH1610" s="47" t="s">
        <v>2177</v>
      </c>
    </row>
    <row r="1611" spans="33:34" ht="12.75">
      <c r="AG1611" s="49" t="s">
        <v>1736</v>
      </c>
      <c r="AH1611" s="47" t="s">
        <v>2177</v>
      </c>
    </row>
    <row r="1612" spans="33:34" ht="12.75">
      <c r="AG1612" s="49" t="s">
        <v>1737</v>
      </c>
      <c r="AH1612" s="47" t="s">
        <v>2177</v>
      </c>
    </row>
    <row r="1613" spans="33:34" ht="12.75">
      <c r="AG1613" s="49" t="s">
        <v>1738</v>
      </c>
      <c r="AH1613" s="47" t="s">
        <v>2178</v>
      </c>
    </row>
    <row r="1614" spans="33:34" ht="12.75">
      <c r="AG1614" s="49" t="s">
        <v>1739</v>
      </c>
      <c r="AH1614" s="47" t="s">
        <v>2178</v>
      </c>
    </row>
    <row r="1615" spans="33:34" ht="12.75">
      <c r="AG1615" s="49" t="s">
        <v>1740</v>
      </c>
      <c r="AH1615" s="47" t="s">
        <v>2178</v>
      </c>
    </row>
    <row r="1616" spans="33:34" ht="12.75">
      <c r="AG1616" s="49" t="s">
        <v>1741</v>
      </c>
      <c r="AH1616" s="47" t="s">
        <v>2178</v>
      </c>
    </row>
    <row r="1617" spans="33:34" ht="12.75">
      <c r="AG1617" s="49" t="s">
        <v>1742</v>
      </c>
      <c r="AH1617" s="47" t="s">
        <v>2179</v>
      </c>
    </row>
    <row r="1618" spans="33:34" ht="12.75">
      <c r="AG1618" s="49" t="s">
        <v>1743</v>
      </c>
      <c r="AH1618" s="47" t="s">
        <v>2179</v>
      </c>
    </row>
    <row r="1619" spans="33:34" ht="12.75">
      <c r="AG1619" s="49" t="s">
        <v>1744</v>
      </c>
      <c r="AH1619" s="47" t="s">
        <v>2179</v>
      </c>
    </row>
    <row r="1620" spans="33:34" ht="12.75">
      <c r="AG1620" s="49" t="s">
        <v>1745</v>
      </c>
      <c r="AH1620" s="47" t="s">
        <v>2179</v>
      </c>
    </row>
    <row r="1621" spans="33:34" ht="12.75">
      <c r="AG1621" s="49" t="s">
        <v>1746</v>
      </c>
      <c r="AH1621" s="47" t="s">
        <v>2180</v>
      </c>
    </row>
    <row r="1622" spans="33:34" ht="12.75">
      <c r="AG1622" s="49" t="s">
        <v>1747</v>
      </c>
      <c r="AH1622" s="47" t="s">
        <v>2180</v>
      </c>
    </row>
    <row r="1623" spans="33:34" ht="12.75">
      <c r="AG1623" s="49" t="s">
        <v>1748</v>
      </c>
      <c r="AH1623" s="47" t="s">
        <v>2180</v>
      </c>
    </row>
    <row r="1624" spans="33:34" ht="12.75">
      <c r="AG1624" s="49" t="s">
        <v>1749</v>
      </c>
      <c r="AH1624" s="47" t="s">
        <v>2180</v>
      </c>
    </row>
    <row r="1625" spans="33:34" ht="12.75">
      <c r="AG1625" s="49" t="s">
        <v>1750</v>
      </c>
      <c r="AH1625" s="47" t="s">
        <v>2180</v>
      </c>
    </row>
    <row r="1626" spans="33:34" ht="12.75">
      <c r="AG1626" s="49" t="s">
        <v>1751</v>
      </c>
      <c r="AH1626" s="47" t="s">
        <v>2181</v>
      </c>
    </row>
    <row r="1627" spans="33:34" ht="12.75">
      <c r="AG1627" s="49" t="s">
        <v>1752</v>
      </c>
      <c r="AH1627" s="47" t="s">
        <v>2181</v>
      </c>
    </row>
    <row r="1628" spans="33:34" ht="12.75">
      <c r="AG1628" s="49" t="s">
        <v>1753</v>
      </c>
      <c r="AH1628" s="47" t="s">
        <v>2181</v>
      </c>
    </row>
    <row r="1629" spans="33:34" ht="12.75">
      <c r="AG1629" s="49" t="s">
        <v>1754</v>
      </c>
      <c r="AH1629" s="47" t="s">
        <v>2181</v>
      </c>
    </row>
    <row r="1630" spans="33:34" ht="12.75">
      <c r="AG1630" s="49" t="s">
        <v>1755</v>
      </c>
      <c r="AH1630" s="47" t="s">
        <v>2181</v>
      </c>
    </row>
    <row r="1631" spans="33:34" ht="12.75">
      <c r="AG1631" s="49" t="s">
        <v>1756</v>
      </c>
      <c r="AH1631" s="47" t="s">
        <v>2181</v>
      </c>
    </row>
    <row r="1632" spans="33:34" ht="12.75">
      <c r="AG1632" s="49" t="s">
        <v>1757</v>
      </c>
      <c r="AH1632" s="47" t="s">
        <v>3574</v>
      </c>
    </row>
    <row r="1633" spans="33:34" ht="12.75">
      <c r="AG1633" s="49" t="s">
        <v>1758</v>
      </c>
      <c r="AH1633" s="47" t="s">
        <v>3574</v>
      </c>
    </row>
    <row r="1634" spans="33:34" ht="12.75">
      <c r="AG1634" s="49" t="s">
        <v>1759</v>
      </c>
      <c r="AH1634" s="47" t="s">
        <v>3574</v>
      </c>
    </row>
    <row r="1635" spans="33:34" ht="12.75">
      <c r="AG1635" s="49" t="s">
        <v>1760</v>
      </c>
      <c r="AH1635" s="47" t="s">
        <v>3574</v>
      </c>
    </row>
    <row r="1636" spans="33:34" ht="12.75">
      <c r="AG1636" s="49" t="s">
        <v>1761</v>
      </c>
      <c r="AH1636" s="47" t="s">
        <v>3574</v>
      </c>
    </row>
    <row r="1637" spans="33:34" ht="12.75">
      <c r="AG1637" s="49" t="s">
        <v>1762</v>
      </c>
      <c r="AH1637" s="47" t="s">
        <v>2182</v>
      </c>
    </row>
    <row r="1638" spans="33:34" ht="12.75">
      <c r="AG1638" s="49" t="s">
        <v>1763</v>
      </c>
      <c r="AH1638" s="47" t="s">
        <v>2182</v>
      </c>
    </row>
    <row r="1639" spans="33:34" ht="12.75">
      <c r="AG1639" s="49" t="s">
        <v>1764</v>
      </c>
      <c r="AH1639" s="47" t="s">
        <v>2182</v>
      </c>
    </row>
    <row r="1640" spans="33:34" ht="12.75">
      <c r="AG1640" s="49" t="s">
        <v>1765</v>
      </c>
      <c r="AH1640" s="47" t="s">
        <v>2182</v>
      </c>
    </row>
    <row r="1641" spans="33:34" ht="12.75">
      <c r="AG1641" s="49" t="s">
        <v>1766</v>
      </c>
      <c r="AH1641" s="47" t="s">
        <v>2182</v>
      </c>
    </row>
    <row r="1642" spans="33:34" ht="12.75">
      <c r="AG1642" s="49" t="s">
        <v>1767</v>
      </c>
      <c r="AH1642" s="47" t="s">
        <v>2182</v>
      </c>
    </row>
    <row r="1643" spans="33:34" ht="12.75">
      <c r="AG1643" s="49" t="s">
        <v>1768</v>
      </c>
      <c r="AH1643" s="47" t="s">
        <v>2182</v>
      </c>
    </row>
    <row r="1644" spans="33:34" ht="12.75">
      <c r="AG1644" s="49" t="s">
        <v>1769</v>
      </c>
      <c r="AH1644" s="47" t="s">
        <v>2182</v>
      </c>
    </row>
    <row r="1645" spans="33:34" ht="12.75">
      <c r="AG1645" s="49" t="s">
        <v>1770</v>
      </c>
      <c r="AH1645" s="47" t="s">
        <v>2182</v>
      </c>
    </row>
    <row r="1646" spans="33:34" ht="12.75">
      <c r="AG1646" s="49" t="s">
        <v>1771</v>
      </c>
      <c r="AH1646" s="47" t="s">
        <v>2182</v>
      </c>
    </row>
    <row r="1647" spans="33:34" ht="12.75">
      <c r="AG1647" s="49" t="s">
        <v>1772</v>
      </c>
      <c r="AH1647" s="47" t="s">
        <v>2182</v>
      </c>
    </row>
    <row r="1648" spans="33:34" ht="12.75">
      <c r="AG1648" s="49" t="s">
        <v>1773</v>
      </c>
      <c r="AH1648" s="47" t="s">
        <v>2182</v>
      </c>
    </row>
    <row r="1649" spans="33:34" ht="12.75">
      <c r="AG1649" s="49" t="s">
        <v>1774</v>
      </c>
      <c r="AH1649" s="47" t="s">
        <v>2182</v>
      </c>
    </row>
    <row r="1650" spans="33:34" ht="12.75">
      <c r="AG1650" s="49" t="s">
        <v>1775</v>
      </c>
      <c r="AH1650" s="47" t="s">
        <v>2182</v>
      </c>
    </row>
    <row r="1651" spans="33:34" ht="12.75">
      <c r="AG1651" s="49" t="s">
        <v>1776</v>
      </c>
      <c r="AH1651" s="47" t="s">
        <v>2182</v>
      </c>
    </row>
    <row r="1652" spans="33:34" ht="12.75">
      <c r="AG1652" s="49" t="s">
        <v>1777</v>
      </c>
      <c r="AH1652" s="47" t="s">
        <v>2182</v>
      </c>
    </row>
    <row r="1653" spans="33:34" ht="12.75">
      <c r="AG1653" s="49" t="s">
        <v>1778</v>
      </c>
      <c r="AH1653" s="47" t="s">
        <v>2182</v>
      </c>
    </row>
    <row r="1654" spans="33:34" ht="12.75">
      <c r="AG1654" s="49" t="s">
        <v>1779</v>
      </c>
      <c r="AH1654" s="47" t="s">
        <v>2182</v>
      </c>
    </row>
    <row r="1655" spans="33:34" ht="12.75">
      <c r="AG1655" s="49" t="s">
        <v>1780</v>
      </c>
      <c r="AH1655" s="47" t="s">
        <v>2182</v>
      </c>
    </row>
    <row r="1656" spans="33:34" ht="12.75">
      <c r="AG1656" s="49" t="s">
        <v>1781</v>
      </c>
      <c r="AH1656" s="47" t="s">
        <v>2182</v>
      </c>
    </row>
    <row r="1657" spans="33:34" ht="12.75">
      <c r="AG1657" s="49" t="s">
        <v>1782</v>
      </c>
      <c r="AH1657" s="47" t="s">
        <v>2182</v>
      </c>
    </row>
    <row r="1658" spans="33:34" ht="12.75">
      <c r="AG1658" s="49" t="s">
        <v>1783</v>
      </c>
      <c r="AH1658" s="47" t="s">
        <v>2182</v>
      </c>
    </row>
    <row r="1659" spans="33:34" ht="12.75">
      <c r="AG1659" s="49" t="s">
        <v>1784</v>
      </c>
      <c r="AH1659" s="47" t="s">
        <v>2182</v>
      </c>
    </row>
    <row r="1660" spans="33:34" ht="12.75">
      <c r="AG1660" s="49" t="s">
        <v>1785</v>
      </c>
      <c r="AH1660" s="47" t="s">
        <v>2182</v>
      </c>
    </row>
    <row r="1661" spans="33:34" ht="12.75">
      <c r="AG1661" s="49" t="s">
        <v>1786</v>
      </c>
      <c r="AH1661" s="47" t="s">
        <v>2182</v>
      </c>
    </row>
    <row r="1662" spans="33:34" ht="12.75">
      <c r="AG1662" s="49" t="s">
        <v>1787</v>
      </c>
      <c r="AH1662" s="47" t="s">
        <v>2182</v>
      </c>
    </row>
    <row r="1663" spans="33:34" ht="12.75">
      <c r="AG1663" s="49" t="s">
        <v>1788</v>
      </c>
      <c r="AH1663" s="47" t="s">
        <v>2182</v>
      </c>
    </row>
    <row r="1664" spans="33:34" ht="12.75">
      <c r="AG1664" s="49" t="s">
        <v>1789</v>
      </c>
      <c r="AH1664" s="47" t="s">
        <v>2182</v>
      </c>
    </row>
    <row r="1665" spans="33:34" ht="12.75">
      <c r="AG1665" s="49" t="s">
        <v>1790</v>
      </c>
      <c r="AH1665" s="47" t="s">
        <v>2182</v>
      </c>
    </row>
    <row r="1666" spans="33:34" ht="12.75">
      <c r="AG1666" s="49" t="s">
        <v>1791</v>
      </c>
      <c r="AH1666" s="47" t="s">
        <v>2182</v>
      </c>
    </row>
    <row r="1667" spans="33:34" ht="12.75">
      <c r="AG1667" s="49" t="s">
        <v>1792</v>
      </c>
      <c r="AH1667" s="47" t="s">
        <v>2182</v>
      </c>
    </row>
    <row r="1668" spans="33:34" ht="12.75">
      <c r="AG1668" s="49" t="s">
        <v>1793</v>
      </c>
      <c r="AH1668" s="47" t="s">
        <v>2182</v>
      </c>
    </row>
    <row r="1669" spans="33:34" ht="12.75">
      <c r="AG1669" s="49" t="s">
        <v>1794</v>
      </c>
      <c r="AH1669" s="47" t="s">
        <v>2182</v>
      </c>
    </row>
    <row r="1670" spans="33:34" ht="12.75">
      <c r="AG1670" s="49" t="s">
        <v>1795</v>
      </c>
      <c r="AH1670" s="47" t="s">
        <v>2182</v>
      </c>
    </row>
    <row r="1671" spans="33:34" ht="12.75">
      <c r="AG1671" s="49" t="s">
        <v>1796</v>
      </c>
      <c r="AH1671" s="47" t="s">
        <v>2182</v>
      </c>
    </row>
    <row r="1672" spans="33:34" ht="12.75">
      <c r="AG1672" s="49" t="s">
        <v>1797</v>
      </c>
      <c r="AH1672" s="47" t="s">
        <v>2182</v>
      </c>
    </row>
    <row r="1673" spans="33:34" ht="12.75">
      <c r="AG1673" s="49" t="s">
        <v>1798</v>
      </c>
      <c r="AH1673" s="47" t="s">
        <v>2182</v>
      </c>
    </row>
    <row r="1674" spans="33:34" ht="12.75">
      <c r="AG1674" s="49" t="s">
        <v>1799</v>
      </c>
      <c r="AH1674" s="47" t="s">
        <v>2182</v>
      </c>
    </row>
    <row r="1675" spans="33:34" ht="12.75">
      <c r="AG1675" s="49" t="s">
        <v>1800</v>
      </c>
      <c r="AH1675" s="47" t="s">
        <v>2182</v>
      </c>
    </row>
    <row r="1676" spans="33:34" ht="12.75">
      <c r="AG1676" s="49" t="s">
        <v>1801</v>
      </c>
      <c r="AH1676" s="47" t="s">
        <v>2182</v>
      </c>
    </row>
    <row r="1677" spans="33:34" ht="12.75">
      <c r="AG1677" s="49" t="s">
        <v>1802</v>
      </c>
      <c r="AH1677" s="47" t="s">
        <v>2182</v>
      </c>
    </row>
    <row r="1678" spans="33:34" ht="12.75">
      <c r="AG1678" s="49" t="s">
        <v>1803</v>
      </c>
      <c r="AH1678" s="47" t="s">
        <v>2182</v>
      </c>
    </row>
    <row r="1679" spans="33:34" ht="12.75">
      <c r="AG1679" s="49" t="s">
        <v>1804</v>
      </c>
      <c r="AH1679" s="47" t="s">
        <v>2182</v>
      </c>
    </row>
    <row r="1680" spans="33:34" ht="12.75">
      <c r="AG1680" s="49" t="s">
        <v>1805</v>
      </c>
      <c r="AH1680" s="47" t="s">
        <v>2182</v>
      </c>
    </row>
    <row r="1681" spans="33:34" ht="12.75">
      <c r="AG1681" s="49" t="s">
        <v>1806</v>
      </c>
      <c r="AH1681" s="47" t="s">
        <v>2182</v>
      </c>
    </row>
    <row r="1682" spans="33:34" ht="12.75">
      <c r="AG1682" s="49" t="s">
        <v>1807</v>
      </c>
      <c r="AH1682" s="47" t="s">
        <v>2182</v>
      </c>
    </row>
    <row r="1683" spans="33:34" ht="12.75">
      <c r="AG1683" s="49" t="s">
        <v>1808</v>
      </c>
      <c r="AH1683" s="47" t="s">
        <v>2182</v>
      </c>
    </row>
    <row r="1684" spans="33:34" ht="12.75">
      <c r="AG1684" s="49" t="s">
        <v>1809</v>
      </c>
      <c r="AH1684" s="47" t="s">
        <v>2182</v>
      </c>
    </row>
    <row r="1685" spans="33:34" ht="12.75">
      <c r="AG1685" s="49" t="s">
        <v>1810</v>
      </c>
      <c r="AH1685" s="47" t="s">
        <v>2182</v>
      </c>
    </row>
    <row r="1686" spans="33:34" ht="12.75">
      <c r="AG1686" s="49" t="s">
        <v>1811</v>
      </c>
      <c r="AH1686" s="47" t="s">
        <v>2182</v>
      </c>
    </row>
    <row r="1687" spans="33:34" ht="12.75">
      <c r="AG1687" s="49" t="s">
        <v>1812</v>
      </c>
      <c r="AH1687" s="47" t="s">
        <v>2182</v>
      </c>
    </row>
    <row r="1688" spans="33:34" ht="12.75">
      <c r="AG1688" s="49" t="s">
        <v>1813</v>
      </c>
      <c r="AH1688" s="47" t="s">
        <v>2182</v>
      </c>
    </row>
    <row r="1689" spans="33:34" ht="12.75">
      <c r="AG1689" s="49" t="s">
        <v>1814</v>
      </c>
      <c r="AH1689" s="47" t="s">
        <v>2182</v>
      </c>
    </row>
    <row r="1690" spans="33:34" ht="12.75">
      <c r="AG1690" s="49" t="s">
        <v>1815</v>
      </c>
      <c r="AH1690" s="47" t="s">
        <v>2182</v>
      </c>
    </row>
    <row r="1691" spans="33:34" ht="12.75">
      <c r="AG1691" s="49" t="s">
        <v>1816</v>
      </c>
      <c r="AH1691" s="47" t="s">
        <v>2182</v>
      </c>
    </row>
    <row r="1692" spans="33:34" ht="12.75">
      <c r="AG1692" s="49" t="s">
        <v>1817</v>
      </c>
      <c r="AH1692" s="47" t="s">
        <v>2182</v>
      </c>
    </row>
    <row r="1693" spans="33:34" ht="12.75">
      <c r="AG1693" s="49" t="s">
        <v>1818</v>
      </c>
      <c r="AH1693" s="47" t="s">
        <v>2182</v>
      </c>
    </row>
    <row r="1694" spans="33:34" ht="12.75">
      <c r="AG1694" s="49" t="s">
        <v>1819</v>
      </c>
      <c r="AH1694" s="47" t="s">
        <v>1944</v>
      </c>
    </row>
    <row r="1695" spans="33:34" ht="12.75">
      <c r="AG1695" s="49" t="s">
        <v>1820</v>
      </c>
      <c r="AH1695" s="47" t="s">
        <v>1944</v>
      </c>
    </row>
    <row r="1696" spans="33:34" ht="12.75">
      <c r="AG1696" s="49" t="s">
        <v>1821</v>
      </c>
      <c r="AH1696" s="47" t="s">
        <v>1944</v>
      </c>
    </row>
    <row r="1697" spans="33:34" ht="12.75">
      <c r="AG1697" s="49" t="s">
        <v>1822</v>
      </c>
      <c r="AH1697" s="47" t="s">
        <v>1944</v>
      </c>
    </row>
    <row r="1698" spans="33:34" ht="12.75">
      <c r="AG1698" s="49" t="s">
        <v>1823</v>
      </c>
      <c r="AH1698" s="47" t="s">
        <v>1944</v>
      </c>
    </row>
    <row r="1699" spans="33:34" ht="12.75">
      <c r="AG1699" s="49" t="s">
        <v>1824</v>
      </c>
      <c r="AH1699" s="47" t="s">
        <v>1944</v>
      </c>
    </row>
    <row r="1700" spans="33:34" ht="12.75">
      <c r="AG1700" s="49" t="s">
        <v>1825</v>
      </c>
      <c r="AH1700" s="47" t="s">
        <v>1944</v>
      </c>
    </row>
    <row r="1701" spans="33:34" ht="12.75">
      <c r="AG1701" s="49" t="s">
        <v>1826</v>
      </c>
      <c r="AH1701" s="47" t="s">
        <v>1944</v>
      </c>
    </row>
    <row r="1702" spans="33:34" ht="12.75">
      <c r="AG1702" s="49" t="s">
        <v>1827</v>
      </c>
      <c r="AH1702" s="47" t="s">
        <v>1944</v>
      </c>
    </row>
    <row r="1703" spans="33:34" ht="12.75">
      <c r="AG1703" s="49" t="s">
        <v>1828</v>
      </c>
      <c r="AH1703" s="47" t="s">
        <v>1944</v>
      </c>
    </row>
    <row r="1704" spans="33:34" ht="12.75">
      <c r="AG1704" s="49" t="s">
        <v>1829</v>
      </c>
      <c r="AH1704" s="47" t="s">
        <v>1944</v>
      </c>
    </row>
    <row r="1705" spans="33:34" ht="12.75">
      <c r="AG1705" s="49" t="s">
        <v>1830</v>
      </c>
      <c r="AH1705" s="47" t="s">
        <v>1944</v>
      </c>
    </row>
    <row r="1706" spans="33:34" ht="12.75">
      <c r="AG1706" s="49" t="s">
        <v>1831</v>
      </c>
      <c r="AH1706" s="47" t="s">
        <v>1944</v>
      </c>
    </row>
    <row r="1707" spans="33:34" ht="12.75">
      <c r="AG1707" s="49" t="s">
        <v>1832</v>
      </c>
      <c r="AH1707" s="47" t="s">
        <v>1944</v>
      </c>
    </row>
    <row r="1708" spans="33:34" ht="12.75">
      <c r="AG1708" s="49" t="s">
        <v>1833</v>
      </c>
      <c r="AH1708" s="47" t="s">
        <v>1944</v>
      </c>
    </row>
    <row r="1709" spans="33:34" ht="12.75">
      <c r="AG1709" s="49" t="s">
        <v>1834</v>
      </c>
      <c r="AH1709" s="47" t="s">
        <v>1944</v>
      </c>
    </row>
    <row r="1710" spans="33:34" ht="12.75">
      <c r="AG1710" s="49" t="s">
        <v>1835</v>
      </c>
      <c r="AH1710" s="47" t="s">
        <v>1944</v>
      </c>
    </row>
    <row r="1711" spans="33:34" ht="12.75">
      <c r="AG1711" s="49" t="s">
        <v>1836</v>
      </c>
      <c r="AH1711" s="47" t="s">
        <v>1944</v>
      </c>
    </row>
    <row r="1712" spans="33:34" ht="12.75">
      <c r="AG1712" s="49" t="s">
        <v>1837</v>
      </c>
      <c r="AH1712" s="47" t="s">
        <v>1944</v>
      </c>
    </row>
    <row r="1713" spans="33:34" ht="12.75">
      <c r="AG1713" s="49" t="s">
        <v>1838</v>
      </c>
      <c r="AH1713" s="47" t="s">
        <v>1944</v>
      </c>
    </row>
    <row r="1714" spans="33:34" ht="12.75">
      <c r="AG1714" s="49" t="s">
        <v>1839</v>
      </c>
      <c r="AH1714" s="47" t="s">
        <v>1944</v>
      </c>
    </row>
    <row r="1715" spans="33:34" ht="12.75">
      <c r="AG1715" s="49" t="s">
        <v>1840</v>
      </c>
      <c r="AH1715" s="47" t="s">
        <v>1944</v>
      </c>
    </row>
    <row r="1716" spans="33:34" ht="12.75">
      <c r="AG1716" s="49" t="s">
        <v>1841</v>
      </c>
      <c r="AH1716" s="47" t="s">
        <v>1944</v>
      </c>
    </row>
    <row r="1717" spans="33:34" ht="12.75">
      <c r="AG1717" s="49" t="s">
        <v>1842</v>
      </c>
      <c r="AH1717" s="47" t="s">
        <v>1944</v>
      </c>
    </row>
    <row r="1718" spans="33:34" ht="12.75">
      <c r="AG1718" s="49" t="s">
        <v>1843</v>
      </c>
      <c r="AH1718" s="47" t="s">
        <v>1944</v>
      </c>
    </row>
    <row r="1719" spans="33:34" ht="12.75">
      <c r="AG1719" s="49" t="s">
        <v>1844</v>
      </c>
      <c r="AH1719" s="47" t="s">
        <v>1944</v>
      </c>
    </row>
    <row r="1720" spans="33:34" ht="12.75">
      <c r="AG1720" s="49" t="s">
        <v>1845</v>
      </c>
      <c r="AH1720" s="47" t="s">
        <v>1944</v>
      </c>
    </row>
    <row r="1721" spans="33:34" ht="12.75">
      <c r="AG1721" s="49" t="s">
        <v>1846</v>
      </c>
      <c r="AH1721" s="47" t="s">
        <v>2176</v>
      </c>
    </row>
    <row r="1722" spans="33:34" ht="12.75">
      <c r="AG1722" s="49" t="s">
        <v>1847</v>
      </c>
      <c r="AH1722" s="47" t="s">
        <v>2176</v>
      </c>
    </row>
    <row r="1723" spans="33:34" ht="12.75">
      <c r="AG1723" s="49" t="s">
        <v>1848</v>
      </c>
      <c r="AH1723" s="47" t="s">
        <v>2176</v>
      </c>
    </row>
    <row r="1724" spans="33:34" ht="12.75">
      <c r="AG1724" s="49" t="s">
        <v>1849</v>
      </c>
      <c r="AH1724" s="47" t="s">
        <v>2176</v>
      </c>
    </row>
    <row r="1725" spans="33:34" ht="12.75">
      <c r="AG1725" s="49" t="s">
        <v>1850</v>
      </c>
      <c r="AH1725" s="47" t="s">
        <v>2177</v>
      </c>
    </row>
    <row r="1726" spans="33:34" ht="12.75">
      <c r="AG1726" s="49" t="s">
        <v>1851</v>
      </c>
      <c r="AH1726" s="47" t="s">
        <v>2177</v>
      </c>
    </row>
    <row r="1727" spans="33:34" ht="12.75">
      <c r="AG1727" s="49" t="s">
        <v>1852</v>
      </c>
      <c r="AH1727" s="47" t="s">
        <v>2177</v>
      </c>
    </row>
    <row r="1728" spans="33:34" ht="12.75">
      <c r="AG1728" s="49" t="s">
        <v>1853</v>
      </c>
      <c r="AH1728" s="47" t="s">
        <v>2177</v>
      </c>
    </row>
    <row r="1729" spans="33:34" ht="12.75">
      <c r="AG1729" s="49" t="s">
        <v>1854</v>
      </c>
      <c r="AH1729" s="47" t="s">
        <v>2178</v>
      </c>
    </row>
    <row r="1730" spans="33:34" ht="12.75">
      <c r="AG1730" s="49" t="s">
        <v>1855</v>
      </c>
      <c r="AH1730" s="47" t="s">
        <v>2178</v>
      </c>
    </row>
    <row r="1731" spans="33:34" ht="12.75">
      <c r="AG1731" s="49" t="s">
        <v>1856</v>
      </c>
      <c r="AH1731" s="47" t="s">
        <v>2178</v>
      </c>
    </row>
    <row r="1732" spans="33:34" ht="12.75">
      <c r="AG1732" s="49" t="s">
        <v>1857</v>
      </c>
      <c r="AH1732" s="47" t="s">
        <v>2178</v>
      </c>
    </row>
    <row r="1733" spans="33:34" ht="12.75">
      <c r="AG1733" s="49" t="s">
        <v>1858</v>
      </c>
      <c r="AH1733" s="47" t="s">
        <v>2179</v>
      </c>
    </row>
    <row r="1734" spans="33:34" ht="12.75">
      <c r="AG1734" s="49" t="s">
        <v>1859</v>
      </c>
      <c r="AH1734" s="47" t="s">
        <v>2179</v>
      </c>
    </row>
    <row r="1735" spans="33:34" ht="12.75">
      <c r="AG1735" s="49" t="s">
        <v>1860</v>
      </c>
      <c r="AH1735" s="47" t="s">
        <v>2179</v>
      </c>
    </row>
    <row r="1736" spans="33:34" ht="12.75">
      <c r="AG1736" s="49" t="s">
        <v>1861</v>
      </c>
      <c r="AH1736" s="47" t="s">
        <v>2179</v>
      </c>
    </row>
    <row r="1737" spans="33:34" ht="12.75">
      <c r="AG1737" s="49" t="s">
        <v>1862</v>
      </c>
      <c r="AH1737" s="47" t="s">
        <v>2180</v>
      </c>
    </row>
    <row r="1738" spans="33:34" ht="12.75">
      <c r="AG1738" s="49" t="s">
        <v>1863</v>
      </c>
      <c r="AH1738" s="47" t="s">
        <v>2180</v>
      </c>
    </row>
    <row r="1739" spans="33:34" ht="12.75">
      <c r="AG1739" s="49" t="s">
        <v>1864</v>
      </c>
      <c r="AH1739" s="47" t="s">
        <v>2180</v>
      </c>
    </row>
    <row r="1740" spans="33:34" ht="12.75">
      <c r="AG1740" s="49" t="s">
        <v>1865</v>
      </c>
      <c r="AH1740" s="47" t="s">
        <v>2180</v>
      </c>
    </row>
    <row r="1741" spans="33:34" ht="12.75">
      <c r="AG1741" s="49" t="s">
        <v>1866</v>
      </c>
      <c r="AH1741" s="47" t="s">
        <v>2180</v>
      </c>
    </row>
    <row r="1742" spans="33:34" ht="12.75">
      <c r="AG1742" s="49" t="s">
        <v>1867</v>
      </c>
      <c r="AH1742" s="47" t="s">
        <v>2181</v>
      </c>
    </row>
    <row r="1743" spans="33:34" ht="12.75">
      <c r="AG1743" s="49" t="s">
        <v>1868</v>
      </c>
      <c r="AH1743" s="47" t="s">
        <v>2181</v>
      </c>
    </row>
    <row r="1744" spans="33:34" ht="12.75">
      <c r="AG1744" s="49" t="s">
        <v>1869</v>
      </c>
      <c r="AH1744" s="47" t="s">
        <v>2181</v>
      </c>
    </row>
    <row r="1745" spans="33:34" ht="12.75">
      <c r="AG1745" s="49" t="s">
        <v>1870</v>
      </c>
      <c r="AH1745" s="47" t="s">
        <v>2181</v>
      </c>
    </row>
    <row r="1746" spans="33:34" ht="12.75">
      <c r="AG1746" s="49" t="s">
        <v>1871</v>
      </c>
      <c r="AH1746" s="47" t="s">
        <v>2181</v>
      </c>
    </row>
    <row r="1747" spans="33:34" ht="12.75">
      <c r="AG1747" s="49" t="s">
        <v>1872</v>
      </c>
      <c r="AH1747" s="47" t="s">
        <v>2181</v>
      </c>
    </row>
    <row r="1748" spans="33:34" ht="12.75">
      <c r="AG1748" s="49" t="s">
        <v>1873</v>
      </c>
      <c r="AH1748" s="47" t="s">
        <v>3574</v>
      </c>
    </row>
    <row r="1749" spans="33:34" ht="12.75">
      <c r="AG1749" s="49" t="s">
        <v>1874</v>
      </c>
      <c r="AH1749" s="47" t="s">
        <v>3574</v>
      </c>
    </row>
    <row r="1750" spans="33:34" ht="12.75">
      <c r="AG1750" s="49" t="s">
        <v>1875</v>
      </c>
      <c r="AH1750" s="47" t="s">
        <v>3574</v>
      </c>
    </row>
    <row r="1751" spans="33:34" ht="12.75">
      <c r="AG1751" s="49" t="s">
        <v>1876</v>
      </c>
      <c r="AH1751" s="47" t="s">
        <v>3574</v>
      </c>
    </row>
    <row r="1752" spans="33:34" ht="12.75">
      <c r="AG1752" s="49" t="s">
        <v>1877</v>
      </c>
      <c r="AH1752" s="47" t="s">
        <v>3574</v>
      </c>
    </row>
    <row r="1753" spans="33:34" ht="12.75">
      <c r="AG1753" s="49" t="s">
        <v>1878</v>
      </c>
      <c r="AH1753" s="47" t="s">
        <v>2182</v>
      </c>
    </row>
    <row r="1754" spans="33:34" ht="12.75">
      <c r="AG1754" s="49" t="s">
        <v>1879</v>
      </c>
      <c r="AH1754" s="47" t="s">
        <v>2182</v>
      </c>
    </row>
    <row r="1755" spans="33:34" ht="12.75">
      <c r="AG1755" s="49" t="s">
        <v>1880</v>
      </c>
      <c r="AH1755" s="47" t="s">
        <v>2182</v>
      </c>
    </row>
    <row r="1756" spans="33:34" ht="12.75">
      <c r="AG1756" s="49" t="s">
        <v>1881</v>
      </c>
      <c r="AH1756" s="47" t="s">
        <v>2182</v>
      </c>
    </row>
    <row r="1757" spans="33:34" ht="12.75">
      <c r="AG1757" s="49" t="s">
        <v>1882</v>
      </c>
      <c r="AH1757" s="47" t="s">
        <v>2182</v>
      </c>
    </row>
    <row r="1758" spans="33:34" ht="12.75">
      <c r="AG1758" s="49" t="s">
        <v>1883</v>
      </c>
      <c r="AH1758" s="47" t="s">
        <v>2182</v>
      </c>
    </row>
    <row r="1759" spans="33:34" ht="12.75">
      <c r="AG1759" s="49" t="s">
        <v>1884</v>
      </c>
      <c r="AH1759" s="47" t="s">
        <v>2182</v>
      </c>
    </row>
    <row r="1760" spans="33:34" ht="12.75">
      <c r="AG1760" s="49" t="s">
        <v>1885</v>
      </c>
      <c r="AH1760" s="47" t="s">
        <v>2182</v>
      </c>
    </row>
    <row r="1761" spans="33:34" ht="12.75">
      <c r="AG1761" s="49" t="s">
        <v>1886</v>
      </c>
      <c r="AH1761" s="47" t="s">
        <v>2182</v>
      </c>
    </row>
    <row r="1762" spans="33:34" ht="12.75">
      <c r="AG1762" s="49" t="s">
        <v>1887</v>
      </c>
      <c r="AH1762" s="47" t="s">
        <v>2182</v>
      </c>
    </row>
    <row r="1763" spans="33:34" ht="12.75">
      <c r="AG1763" s="49" t="s">
        <v>1888</v>
      </c>
      <c r="AH1763" s="47" t="s">
        <v>2182</v>
      </c>
    </row>
    <row r="1764" spans="33:34" ht="12.75">
      <c r="AG1764" s="49" t="s">
        <v>1889</v>
      </c>
      <c r="AH1764" s="47" t="s">
        <v>2182</v>
      </c>
    </row>
    <row r="1765" spans="33:34" ht="12.75">
      <c r="AG1765" s="49" t="s">
        <v>1890</v>
      </c>
      <c r="AH1765" s="47" t="s">
        <v>2182</v>
      </c>
    </row>
    <row r="1766" spans="33:34" ht="12.75">
      <c r="AG1766" s="49" t="s">
        <v>1891</v>
      </c>
      <c r="AH1766" s="47" t="s">
        <v>2182</v>
      </c>
    </row>
    <row r="1767" spans="33:34" ht="12.75">
      <c r="AG1767" s="49" t="s">
        <v>1892</v>
      </c>
      <c r="AH1767" s="47" t="s">
        <v>2182</v>
      </c>
    </row>
    <row r="1768" spans="33:34" ht="12.75">
      <c r="AG1768" s="49" t="s">
        <v>1893</v>
      </c>
      <c r="AH1768" s="47" t="s">
        <v>2182</v>
      </c>
    </row>
    <row r="1769" spans="33:34" ht="12.75">
      <c r="AG1769" s="49" t="s">
        <v>1894</v>
      </c>
      <c r="AH1769" s="47" t="s">
        <v>2182</v>
      </c>
    </row>
    <row r="1770" spans="33:34" ht="12.75">
      <c r="AG1770" s="49" t="s">
        <v>1895</v>
      </c>
      <c r="AH1770" s="47" t="s">
        <v>2182</v>
      </c>
    </row>
    <row r="1771" spans="33:34" ht="12.75">
      <c r="AG1771" s="49" t="s">
        <v>1896</v>
      </c>
      <c r="AH1771" s="47" t="s">
        <v>2182</v>
      </c>
    </row>
    <row r="1772" spans="33:34" ht="12.75">
      <c r="AG1772" s="49" t="s">
        <v>1897</v>
      </c>
      <c r="AH1772" s="47" t="s">
        <v>2182</v>
      </c>
    </row>
    <row r="1773" spans="33:34" ht="12.75">
      <c r="AG1773" s="49" t="s">
        <v>1898</v>
      </c>
      <c r="AH1773" s="47" t="s">
        <v>2182</v>
      </c>
    </row>
    <row r="1774" spans="33:34" ht="12.75">
      <c r="AG1774" s="49" t="s">
        <v>1899</v>
      </c>
      <c r="AH1774" s="47" t="s">
        <v>2182</v>
      </c>
    </row>
    <row r="1775" spans="33:34" ht="12.75">
      <c r="AG1775" s="49" t="s">
        <v>1900</v>
      </c>
      <c r="AH1775" s="47" t="s">
        <v>2182</v>
      </c>
    </row>
    <row r="1776" spans="33:34" ht="12.75">
      <c r="AG1776" s="49" t="s">
        <v>1901</v>
      </c>
      <c r="AH1776" s="47" t="s">
        <v>2182</v>
      </c>
    </row>
    <row r="1777" spans="33:34" ht="12.75">
      <c r="AG1777" s="49" t="s">
        <v>1902</v>
      </c>
      <c r="AH1777" s="47" t="s">
        <v>2182</v>
      </c>
    </row>
    <row r="1778" spans="33:34" ht="12.75">
      <c r="AG1778" s="49" t="s">
        <v>1903</v>
      </c>
      <c r="AH1778" s="47" t="s">
        <v>2182</v>
      </c>
    </row>
    <row r="1779" spans="33:34" ht="12.75">
      <c r="AG1779" s="49" t="s">
        <v>1904</v>
      </c>
      <c r="AH1779" s="47" t="s">
        <v>2182</v>
      </c>
    </row>
    <row r="1780" spans="33:34" ht="12.75">
      <c r="AG1780" s="49" t="s">
        <v>1905</v>
      </c>
      <c r="AH1780" s="47" t="s">
        <v>2182</v>
      </c>
    </row>
    <row r="1781" spans="33:34" ht="12.75">
      <c r="AG1781" s="49" t="s">
        <v>1906</v>
      </c>
      <c r="AH1781" s="47" t="s">
        <v>2182</v>
      </c>
    </row>
    <row r="1782" spans="33:34" ht="12.75">
      <c r="AG1782" s="49" t="s">
        <v>1907</v>
      </c>
      <c r="AH1782" s="47" t="s">
        <v>2182</v>
      </c>
    </row>
    <row r="1783" spans="33:34" ht="12.75">
      <c r="AG1783" s="49" t="s">
        <v>1908</v>
      </c>
      <c r="AH1783" s="47" t="s">
        <v>2182</v>
      </c>
    </row>
    <row r="1784" spans="33:34" ht="12.75">
      <c r="AG1784" s="49" t="s">
        <v>1909</v>
      </c>
      <c r="AH1784" s="47" t="s">
        <v>2182</v>
      </c>
    </row>
    <row r="1785" spans="33:34" ht="12.75">
      <c r="AG1785" s="49" t="s">
        <v>1910</v>
      </c>
      <c r="AH1785" s="47" t="s">
        <v>2182</v>
      </c>
    </row>
    <row r="1786" spans="33:34" ht="12.75">
      <c r="AG1786" s="49" t="s">
        <v>1911</v>
      </c>
      <c r="AH1786" s="47" t="s">
        <v>2182</v>
      </c>
    </row>
    <row r="1787" spans="33:34" ht="12.75">
      <c r="AG1787" s="49" t="s">
        <v>1912</v>
      </c>
      <c r="AH1787" s="47" t="s">
        <v>2182</v>
      </c>
    </row>
    <row r="1788" spans="33:34" ht="12.75">
      <c r="AG1788" s="49" t="s">
        <v>1913</v>
      </c>
      <c r="AH1788" s="47" t="s">
        <v>2182</v>
      </c>
    </row>
    <row r="1789" spans="33:34" ht="12.75">
      <c r="AG1789" s="49" t="s">
        <v>1914</v>
      </c>
      <c r="AH1789" s="47" t="s">
        <v>2182</v>
      </c>
    </row>
    <row r="1790" spans="33:34" ht="12.75">
      <c r="AG1790" s="49" t="s">
        <v>1915</v>
      </c>
      <c r="AH1790" s="47" t="s">
        <v>2182</v>
      </c>
    </row>
    <row r="1791" spans="33:34" ht="12.75">
      <c r="AG1791" s="49" t="s">
        <v>1916</v>
      </c>
      <c r="AH1791" s="47" t="s">
        <v>2182</v>
      </c>
    </row>
    <row r="1792" spans="33:34" ht="12.75">
      <c r="AG1792" s="49" t="s">
        <v>1917</v>
      </c>
      <c r="AH1792" s="47" t="s">
        <v>2182</v>
      </c>
    </row>
    <row r="1793" spans="33:34" ht="12.75">
      <c r="AG1793" s="49" t="s">
        <v>1918</v>
      </c>
      <c r="AH1793" s="47" t="s">
        <v>2182</v>
      </c>
    </row>
    <row r="1794" spans="33:34" ht="12.75">
      <c r="AG1794" s="49" t="s">
        <v>1919</v>
      </c>
      <c r="AH1794" s="47" t="s">
        <v>2182</v>
      </c>
    </row>
    <row r="1795" spans="33:34" ht="12.75">
      <c r="AG1795" s="49" t="s">
        <v>1920</v>
      </c>
      <c r="AH1795" s="47" t="s">
        <v>2182</v>
      </c>
    </row>
    <row r="1796" spans="33:34" ht="12.75">
      <c r="AG1796" s="49" t="s">
        <v>1921</v>
      </c>
      <c r="AH1796" s="47" t="s">
        <v>2182</v>
      </c>
    </row>
    <row r="1797" spans="33:34" ht="12.75">
      <c r="AG1797" s="49" t="s">
        <v>1922</v>
      </c>
      <c r="AH1797" s="47" t="s">
        <v>2182</v>
      </c>
    </row>
    <row r="1798" spans="33:34" ht="12.75">
      <c r="AG1798" s="49" t="s">
        <v>1923</v>
      </c>
      <c r="AH1798" s="47" t="s">
        <v>2182</v>
      </c>
    </row>
    <row r="1799" spans="33:34" ht="12.75">
      <c r="AG1799" s="49" t="s">
        <v>1924</v>
      </c>
      <c r="AH1799" s="47" t="s">
        <v>2182</v>
      </c>
    </row>
    <row r="1800" spans="33:34" ht="12.75">
      <c r="AG1800" s="49" t="s">
        <v>1925</v>
      </c>
      <c r="AH1800" s="47" t="s">
        <v>2182</v>
      </c>
    </row>
    <row r="1801" spans="33:34" ht="12.75">
      <c r="AG1801" s="49" t="s">
        <v>1926</v>
      </c>
      <c r="AH1801" s="47" t="s">
        <v>2182</v>
      </c>
    </row>
    <row r="1802" spans="33:34" ht="12.75">
      <c r="AG1802" s="49" t="s">
        <v>1927</v>
      </c>
      <c r="AH1802" s="47" t="s">
        <v>2182</v>
      </c>
    </row>
    <row r="1803" spans="33:34" ht="12.75">
      <c r="AG1803" s="49" t="s">
        <v>1928</v>
      </c>
      <c r="AH1803" s="47" t="s">
        <v>2182</v>
      </c>
    </row>
    <row r="1804" spans="33:34" ht="12.75">
      <c r="AG1804" s="49" t="s">
        <v>1929</v>
      </c>
      <c r="AH1804" s="47" t="s">
        <v>2182</v>
      </c>
    </row>
    <row r="1805" spans="33:34" ht="12.75">
      <c r="AG1805" s="49" t="s">
        <v>1930</v>
      </c>
      <c r="AH1805" s="47" t="s">
        <v>2182</v>
      </c>
    </row>
    <row r="1806" spans="33:34" ht="12.75">
      <c r="AG1806" s="49" t="s">
        <v>1931</v>
      </c>
      <c r="AH1806" s="47" t="s">
        <v>2182</v>
      </c>
    </row>
    <row r="1807" spans="33:34" ht="12.75">
      <c r="AG1807" s="49" t="s">
        <v>1932</v>
      </c>
      <c r="AH1807" s="47" t="s">
        <v>2182</v>
      </c>
    </row>
    <row r="1808" spans="33:34" ht="12.75">
      <c r="AG1808" s="49" t="s">
        <v>1933</v>
      </c>
      <c r="AH1808" s="47" t="s">
        <v>2182</v>
      </c>
    </row>
    <row r="1809" spans="33:34" ht="12.75">
      <c r="AG1809" s="121" t="s">
        <v>1934</v>
      </c>
      <c r="AH1809" s="122" t="s">
        <v>2182</v>
      </c>
    </row>
    <row r="1810" spans="33:34" ht="12.75">
      <c r="AG1810" s="49" t="s">
        <v>1943</v>
      </c>
      <c r="AH1810" s="47" t="s">
        <v>3672</v>
      </c>
    </row>
    <row r="1811" spans="33:34" ht="12.75">
      <c r="AG1811" s="49" t="s">
        <v>1945</v>
      </c>
      <c r="AH1811" s="47" t="s">
        <v>3672</v>
      </c>
    </row>
    <row r="1812" spans="33:34" ht="12.75">
      <c r="AG1812" s="49" t="s">
        <v>1946</v>
      </c>
      <c r="AH1812" s="47" t="s">
        <v>3672</v>
      </c>
    </row>
    <row r="1813" spans="33:34" ht="12.75">
      <c r="AG1813" s="49" t="s">
        <v>1947</v>
      </c>
      <c r="AH1813" s="47" t="s">
        <v>3672</v>
      </c>
    </row>
    <row r="1814" spans="33:34" ht="12.75">
      <c r="AG1814" s="49" t="s">
        <v>1948</v>
      </c>
      <c r="AH1814" s="47" t="s">
        <v>3672</v>
      </c>
    </row>
    <row r="1815" spans="33:34" ht="12.75">
      <c r="AG1815" s="49" t="s">
        <v>1949</v>
      </c>
      <c r="AH1815" s="47" t="s">
        <v>3672</v>
      </c>
    </row>
    <row r="1816" spans="33:34" ht="12.75">
      <c r="AG1816" s="49" t="s">
        <v>1950</v>
      </c>
      <c r="AH1816" s="47" t="s">
        <v>3672</v>
      </c>
    </row>
    <row r="1817" spans="33:34" ht="12.75">
      <c r="AG1817" s="49" t="s">
        <v>1951</v>
      </c>
      <c r="AH1817" s="47" t="s">
        <v>3672</v>
      </c>
    </row>
    <row r="1818" spans="33:34" ht="12.75">
      <c r="AG1818" s="49" t="s">
        <v>1952</v>
      </c>
      <c r="AH1818" s="47" t="s">
        <v>3672</v>
      </c>
    </row>
    <row r="1819" spans="33:34" ht="12.75">
      <c r="AG1819" s="49" t="s">
        <v>1953</v>
      </c>
      <c r="AH1819" s="47" t="s">
        <v>3672</v>
      </c>
    </row>
    <row r="1820" spans="33:34" ht="12.75">
      <c r="AG1820" s="49" t="s">
        <v>1954</v>
      </c>
      <c r="AH1820" s="47" t="s">
        <v>3672</v>
      </c>
    </row>
    <row r="1821" spans="33:34" ht="12.75">
      <c r="AG1821" s="49" t="s">
        <v>1955</v>
      </c>
      <c r="AH1821" s="47" t="s">
        <v>3672</v>
      </c>
    </row>
    <row r="1822" spans="33:34" ht="12.75">
      <c r="AG1822" s="49" t="s">
        <v>1956</v>
      </c>
      <c r="AH1822" s="47" t="s">
        <v>3672</v>
      </c>
    </row>
    <row r="1823" spans="33:34" ht="12.75">
      <c r="AG1823" s="49" t="s">
        <v>1957</v>
      </c>
      <c r="AH1823" s="47" t="s">
        <v>3672</v>
      </c>
    </row>
    <row r="1824" spans="33:34" ht="12.75">
      <c r="AG1824" s="49" t="s">
        <v>1958</v>
      </c>
      <c r="AH1824" s="47" t="s">
        <v>3672</v>
      </c>
    </row>
    <row r="1825" spans="33:34" ht="12.75">
      <c r="AG1825" s="49" t="s">
        <v>1959</v>
      </c>
      <c r="AH1825" s="47" t="s">
        <v>3672</v>
      </c>
    </row>
    <row r="1826" spans="33:34" ht="12.75">
      <c r="AG1826" s="49" t="s">
        <v>1960</v>
      </c>
      <c r="AH1826" s="47" t="s">
        <v>3672</v>
      </c>
    </row>
    <row r="1827" spans="33:34" ht="12.75">
      <c r="AG1827" s="49" t="s">
        <v>1961</v>
      </c>
      <c r="AH1827" s="47" t="s">
        <v>3672</v>
      </c>
    </row>
    <row r="1828" spans="33:34" ht="12.75">
      <c r="AG1828" s="49" t="s">
        <v>1962</v>
      </c>
      <c r="AH1828" s="47" t="s">
        <v>3672</v>
      </c>
    </row>
    <row r="1829" spans="33:34" ht="12.75">
      <c r="AG1829" s="49" t="s">
        <v>1963</v>
      </c>
      <c r="AH1829" s="47" t="s">
        <v>3672</v>
      </c>
    </row>
    <row r="1830" spans="33:34" ht="12.75">
      <c r="AG1830" s="49" t="s">
        <v>1964</v>
      </c>
      <c r="AH1830" s="47" t="s">
        <v>3672</v>
      </c>
    </row>
    <row r="1831" spans="33:34" ht="12.75">
      <c r="AG1831" s="49" t="s">
        <v>1965</v>
      </c>
      <c r="AH1831" s="47" t="s">
        <v>3672</v>
      </c>
    </row>
    <row r="1832" spans="33:34" ht="12.75">
      <c r="AG1832" s="49" t="s">
        <v>1966</v>
      </c>
      <c r="AH1832" s="47" t="s">
        <v>3672</v>
      </c>
    </row>
    <row r="1833" spans="33:34" ht="12.75">
      <c r="AG1833" s="49" t="s">
        <v>1967</v>
      </c>
      <c r="AH1833" s="47" t="s">
        <v>3672</v>
      </c>
    </row>
    <row r="1834" spans="33:34" ht="12.75">
      <c r="AG1834" s="49" t="s">
        <v>1968</v>
      </c>
      <c r="AH1834" s="47" t="s">
        <v>3672</v>
      </c>
    </row>
    <row r="1835" spans="33:34" ht="12.75">
      <c r="AG1835" s="49" t="s">
        <v>1969</v>
      </c>
      <c r="AH1835" s="47" t="s">
        <v>3672</v>
      </c>
    </row>
    <row r="1836" spans="33:34" ht="12.75">
      <c r="AG1836" s="49" t="s">
        <v>1970</v>
      </c>
      <c r="AH1836" s="47" t="s">
        <v>3672</v>
      </c>
    </row>
    <row r="1837" spans="33:34" ht="12.75">
      <c r="AG1837" s="49" t="s">
        <v>1971</v>
      </c>
      <c r="AH1837" s="47" t="s">
        <v>3672</v>
      </c>
    </row>
    <row r="1838" spans="33:34" ht="12.75">
      <c r="AG1838" s="49" t="s">
        <v>1972</v>
      </c>
      <c r="AH1838" s="47" t="s">
        <v>3672</v>
      </c>
    </row>
    <row r="1839" spans="33:34" ht="12.75">
      <c r="AG1839" s="49" t="s">
        <v>1973</v>
      </c>
      <c r="AH1839" s="47" t="s">
        <v>3672</v>
      </c>
    </row>
    <row r="1840" spans="33:34" ht="12.75">
      <c r="AG1840" s="49" t="s">
        <v>1974</v>
      </c>
      <c r="AH1840" s="47" t="s">
        <v>3672</v>
      </c>
    </row>
    <row r="1841" spans="33:34" ht="12.75">
      <c r="AG1841" s="49" t="s">
        <v>1975</v>
      </c>
      <c r="AH1841" s="47" t="s">
        <v>2177</v>
      </c>
    </row>
    <row r="1842" spans="33:34" ht="12.75">
      <c r="AG1842" s="49" t="s">
        <v>1976</v>
      </c>
      <c r="AH1842" s="47" t="s">
        <v>2177</v>
      </c>
    </row>
    <row r="1843" spans="33:34" ht="12.75">
      <c r="AG1843" s="49" t="s">
        <v>1977</v>
      </c>
      <c r="AH1843" s="47" t="s">
        <v>2177</v>
      </c>
    </row>
    <row r="1844" spans="33:34" ht="12.75">
      <c r="AG1844" s="49" t="s">
        <v>1978</v>
      </c>
      <c r="AH1844" s="47" t="s">
        <v>2177</v>
      </c>
    </row>
    <row r="1845" spans="33:34" ht="12.75">
      <c r="AG1845" s="49" t="s">
        <v>1979</v>
      </c>
      <c r="AH1845" s="47" t="s">
        <v>2178</v>
      </c>
    </row>
    <row r="1846" spans="33:34" ht="12.75">
      <c r="AG1846" s="49" t="s">
        <v>1980</v>
      </c>
      <c r="AH1846" s="47" t="s">
        <v>2178</v>
      </c>
    </row>
    <row r="1847" spans="33:34" ht="12.75">
      <c r="AG1847" s="49" t="s">
        <v>1981</v>
      </c>
      <c r="AH1847" s="47" t="s">
        <v>2178</v>
      </c>
    </row>
    <row r="1848" spans="33:34" ht="12.75">
      <c r="AG1848" s="49" t="s">
        <v>1982</v>
      </c>
      <c r="AH1848" s="47" t="s">
        <v>2178</v>
      </c>
    </row>
    <row r="1849" spans="33:34" ht="12.75">
      <c r="AG1849" s="49" t="s">
        <v>1983</v>
      </c>
      <c r="AH1849" s="47" t="s">
        <v>2179</v>
      </c>
    </row>
    <row r="1850" spans="33:34" ht="12.75">
      <c r="AG1850" s="49" t="s">
        <v>1984</v>
      </c>
      <c r="AH1850" s="47" t="s">
        <v>2179</v>
      </c>
    </row>
    <row r="1851" spans="33:34" ht="12.75">
      <c r="AG1851" s="49" t="s">
        <v>1985</v>
      </c>
      <c r="AH1851" s="47" t="s">
        <v>2179</v>
      </c>
    </row>
    <row r="1852" spans="33:34" ht="12.75">
      <c r="AG1852" s="49" t="s">
        <v>1986</v>
      </c>
      <c r="AH1852" s="47" t="s">
        <v>2179</v>
      </c>
    </row>
    <row r="1853" spans="33:34" ht="12.75">
      <c r="AG1853" s="49" t="s">
        <v>1987</v>
      </c>
      <c r="AH1853" s="47" t="s">
        <v>2180</v>
      </c>
    </row>
    <row r="1854" spans="33:34" ht="12.75">
      <c r="AG1854" s="49" t="s">
        <v>1988</v>
      </c>
      <c r="AH1854" s="47" t="s">
        <v>2180</v>
      </c>
    </row>
    <row r="1855" spans="33:34" ht="12.75">
      <c r="AG1855" s="49" t="s">
        <v>1989</v>
      </c>
      <c r="AH1855" s="47" t="s">
        <v>2180</v>
      </c>
    </row>
    <row r="1856" spans="33:34" ht="12.75">
      <c r="AG1856" s="49" t="s">
        <v>1990</v>
      </c>
      <c r="AH1856" s="47" t="s">
        <v>2180</v>
      </c>
    </row>
    <row r="1857" spans="33:34" ht="12.75">
      <c r="AG1857" s="49" t="s">
        <v>1991</v>
      </c>
      <c r="AH1857" s="47" t="s">
        <v>2180</v>
      </c>
    </row>
    <row r="1858" spans="33:34" ht="12.75">
      <c r="AG1858" s="49" t="s">
        <v>1992</v>
      </c>
      <c r="AH1858" s="47" t="s">
        <v>2181</v>
      </c>
    </row>
    <row r="1859" spans="33:34" ht="12.75">
      <c r="AG1859" s="49" t="s">
        <v>1993</v>
      </c>
      <c r="AH1859" s="47" t="s">
        <v>2181</v>
      </c>
    </row>
    <row r="1860" spans="33:34" ht="12.75">
      <c r="AG1860" s="49" t="s">
        <v>1994</v>
      </c>
      <c r="AH1860" s="47" t="s">
        <v>2181</v>
      </c>
    </row>
    <row r="1861" spans="33:34" ht="12.75">
      <c r="AG1861" s="49" t="s">
        <v>1995</v>
      </c>
      <c r="AH1861" s="47" t="s">
        <v>2181</v>
      </c>
    </row>
    <row r="1862" spans="33:34" ht="12.75">
      <c r="AG1862" s="49" t="s">
        <v>1996</v>
      </c>
      <c r="AH1862" s="47" t="s">
        <v>2181</v>
      </c>
    </row>
    <row r="1863" spans="33:34" ht="12.75">
      <c r="AG1863" s="49" t="s">
        <v>1997</v>
      </c>
      <c r="AH1863" s="47" t="s">
        <v>2181</v>
      </c>
    </row>
    <row r="1864" spans="33:34" ht="12.75">
      <c r="AG1864" s="49" t="s">
        <v>1998</v>
      </c>
      <c r="AH1864" s="47" t="s">
        <v>3673</v>
      </c>
    </row>
    <row r="1865" spans="33:34" ht="12.75">
      <c r="AG1865" s="49" t="s">
        <v>1999</v>
      </c>
      <c r="AH1865" s="47" t="s">
        <v>3673</v>
      </c>
    </row>
    <row r="1866" spans="33:34" ht="12.75">
      <c r="AG1866" s="49" t="s">
        <v>2000</v>
      </c>
      <c r="AH1866" s="47" t="s">
        <v>3673</v>
      </c>
    </row>
    <row r="1867" spans="33:34" ht="12.75">
      <c r="AG1867" s="49" t="s">
        <v>2001</v>
      </c>
      <c r="AH1867" s="47" t="s">
        <v>3673</v>
      </c>
    </row>
    <row r="1868" spans="33:34" ht="12.75">
      <c r="AG1868" s="49" t="s">
        <v>2002</v>
      </c>
      <c r="AH1868" s="47" t="s">
        <v>3673</v>
      </c>
    </row>
    <row r="1869" spans="33:34" ht="12.75">
      <c r="AG1869" s="49" t="s">
        <v>2003</v>
      </c>
      <c r="AH1869" s="47" t="s">
        <v>3673</v>
      </c>
    </row>
    <row r="1870" spans="33:34" ht="12.75">
      <c r="AG1870" s="49" t="s">
        <v>2004</v>
      </c>
      <c r="AH1870" s="47" t="s">
        <v>3673</v>
      </c>
    </row>
    <row r="1871" spans="33:34" ht="12.75">
      <c r="AG1871" s="49" t="s">
        <v>2005</v>
      </c>
      <c r="AH1871" s="47" t="s">
        <v>3674</v>
      </c>
    </row>
    <row r="1872" spans="33:34" ht="12.75">
      <c r="AG1872" s="49" t="s">
        <v>2006</v>
      </c>
      <c r="AH1872" s="47" t="s">
        <v>3674</v>
      </c>
    </row>
    <row r="1873" spans="33:34" ht="12.75">
      <c r="AG1873" s="49" t="s">
        <v>2007</v>
      </c>
      <c r="AH1873" s="47" t="s">
        <v>3674</v>
      </c>
    </row>
    <row r="1874" spans="33:34" ht="12.75">
      <c r="AG1874" s="49" t="s">
        <v>2008</v>
      </c>
      <c r="AH1874" s="47" t="s">
        <v>3674</v>
      </c>
    </row>
    <row r="1875" spans="33:34" ht="12.75">
      <c r="AG1875" s="49" t="s">
        <v>2009</v>
      </c>
      <c r="AH1875" s="47" t="s">
        <v>3674</v>
      </c>
    </row>
    <row r="1876" spans="33:34" ht="12.75">
      <c r="AG1876" s="49" t="s">
        <v>2010</v>
      </c>
      <c r="AH1876" s="47" t="s">
        <v>3674</v>
      </c>
    </row>
    <row r="1877" spans="33:34" ht="12.75">
      <c r="AG1877" s="49" t="s">
        <v>2011</v>
      </c>
      <c r="AH1877" s="47" t="s">
        <v>3674</v>
      </c>
    </row>
    <row r="1878" spans="33:34" ht="12.75">
      <c r="AG1878" s="49" t="s">
        <v>2012</v>
      </c>
      <c r="AH1878" s="47" t="s">
        <v>3674</v>
      </c>
    </row>
    <row r="1879" spans="33:34" ht="12.75">
      <c r="AG1879" s="49" t="s">
        <v>2013</v>
      </c>
      <c r="AH1879" s="47" t="s">
        <v>3674</v>
      </c>
    </row>
    <row r="1880" spans="33:34" ht="12.75">
      <c r="AG1880" s="49" t="s">
        <v>2014</v>
      </c>
      <c r="AH1880" s="47" t="s">
        <v>3674</v>
      </c>
    </row>
    <row r="1881" spans="33:34" ht="12.75">
      <c r="AG1881" s="49" t="s">
        <v>2015</v>
      </c>
      <c r="AH1881" s="47" t="s">
        <v>3674</v>
      </c>
    </row>
    <row r="1882" spans="33:34" ht="12.75">
      <c r="AG1882" s="49" t="s">
        <v>2016</v>
      </c>
      <c r="AH1882" s="47" t="s">
        <v>3674</v>
      </c>
    </row>
    <row r="1883" spans="33:34" ht="12.75">
      <c r="AG1883" s="49" t="s">
        <v>2017</v>
      </c>
      <c r="AH1883" s="47" t="s">
        <v>3674</v>
      </c>
    </row>
    <row r="1884" spans="33:34" ht="12.75">
      <c r="AG1884" s="49" t="s">
        <v>2018</v>
      </c>
      <c r="AH1884" s="47" t="s">
        <v>3674</v>
      </c>
    </row>
    <row r="1885" spans="33:34" ht="12.75">
      <c r="AG1885" s="49" t="s">
        <v>2019</v>
      </c>
      <c r="AH1885" s="47" t="s">
        <v>3674</v>
      </c>
    </row>
    <row r="1886" spans="33:34" ht="12.75">
      <c r="AG1886" s="49" t="s">
        <v>2020</v>
      </c>
      <c r="AH1886" s="47" t="s">
        <v>3674</v>
      </c>
    </row>
    <row r="1887" spans="33:34" ht="12.75">
      <c r="AG1887" s="49" t="s">
        <v>2021</v>
      </c>
      <c r="AH1887" s="47" t="s">
        <v>3674</v>
      </c>
    </row>
    <row r="1888" spans="33:34" ht="12.75">
      <c r="AG1888" s="49" t="s">
        <v>2022</v>
      </c>
      <c r="AH1888" s="47" t="s">
        <v>3674</v>
      </c>
    </row>
    <row r="1889" spans="33:34" ht="12.75">
      <c r="AG1889" s="49" t="s">
        <v>2023</v>
      </c>
      <c r="AH1889" s="47" t="s">
        <v>3674</v>
      </c>
    </row>
    <row r="1890" spans="33:34" ht="12.75">
      <c r="AG1890" s="49" t="s">
        <v>2024</v>
      </c>
      <c r="AH1890" s="47" t="s">
        <v>3674</v>
      </c>
    </row>
    <row r="1891" spans="33:34" ht="12.75">
      <c r="AG1891" s="49" t="s">
        <v>2025</v>
      </c>
      <c r="AH1891" s="47" t="s">
        <v>3674</v>
      </c>
    </row>
    <row r="1892" spans="33:34" ht="12.75">
      <c r="AG1892" s="49" t="s">
        <v>2026</v>
      </c>
      <c r="AH1892" s="47" t="s">
        <v>3674</v>
      </c>
    </row>
    <row r="1893" spans="33:34" ht="12.75">
      <c r="AG1893" s="49" t="s">
        <v>2027</v>
      </c>
      <c r="AH1893" s="47" t="s">
        <v>3674</v>
      </c>
    </row>
    <row r="1894" spans="33:34" ht="12.75">
      <c r="AG1894" s="49" t="s">
        <v>2028</v>
      </c>
      <c r="AH1894" s="47" t="s">
        <v>3674</v>
      </c>
    </row>
    <row r="1895" spans="33:34" ht="12.75">
      <c r="AG1895" s="49" t="s">
        <v>2029</v>
      </c>
      <c r="AH1895" s="47" t="s">
        <v>3674</v>
      </c>
    </row>
    <row r="1896" spans="33:34" ht="12.75">
      <c r="AG1896" s="49" t="s">
        <v>2030</v>
      </c>
      <c r="AH1896" s="47" t="s">
        <v>3674</v>
      </c>
    </row>
    <row r="1897" spans="33:34" ht="12.75">
      <c r="AG1897" s="49" t="s">
        <v>2031</v>
      </c>
      <c r="AH1897" s="47" t="s">
        <v>3674</v>
      </c>
    </row>
    <row r="1898" spans="33:34" ht="12.75">
      <c r="AG1898" s="49" t="s">
        <v>2032</v>
      </c>
      <c r="AH1898" s="47" t="s">
        <v>3674</v>
      </c>
    </row>
    <row r="1899" spans="33:34" ht="12.75">
      <c r="AG1899" s="49" t="s">
        <v>2033</v>
      </c>
      <c r="AH1899" s="47" t="s">
        <v>3674</v>
      </c>
    </row>
    <row r="1900" spans="33:34" ht="12.75">
      <c r="AG1900" s="49" t="s">
        <v>2034</v>
      </c>
      <c r="AH1900" s="47" t="s">
        <v>3674</v>
      </c>
    </row>
    <row r="1901" spans="33:34" ht="12.75">
      <c r="AG1901" s="49" t="s">
        <v>2035</v>
      </c>
      <c r="AH1901" s="47" t="s">
        <v>3674</v>
      </c>
    </row>
    <row r="1902" spans="33:34" ht="12.75">
      <c r="AG1902" s="49" t="s">
        <v>2036</v>
      </c>
      <c r="AH1902" s="47" t="s">
        <v>3674</v>
      </c>
    </row>
    <row r="1903" spans="33:34" ht="12.75">
      <c r="AG1903" s="49" t="s">
        <v>2037</v>
      </c>
      <c r="AH1903" s="47" t="s">
        <v>3674</v>
      </c>
    </row>
    <row r="1904" spans="33:34" ht="12.75">
      <c r="AG1904" s="49" t="s">
        <v>2038</v>
      </c>
      <c r="AH1904" s="47" t="s">
        <v>3674</v>
      </c>
    </row>
    <row r="1905" spans="33:34" ht="12.75">
      <c r="AG1905" s="49" t="s">
        <v>2039</v>
      </c>
      <c r="AH1905" s="47" t="s">
        <v>3674</v>
      </c>
    </row>
    <row r="1906" spans="33:34" ht="12.75">
      <c r="AG1906" s="49" t="s">
        <v>2040</v>
      </c>
      <c r="AH1906" s="47" t="s">
        <v>3674</v>
      </c>
    </row>
    <row r="1907" spans="33:34" ht="12.75">
      <c r="AG1907" s="49" t="s">
        <v>2041</v>
      </c>
      <c r="AH1907" s="47" t="s">
        <v>3674</v>
      </c>
    </row>
    <row r="1908" spans="33:34" ht="12.75">
      <c r="AG1908" s="49" t="s">
        <v>2042</v>
      </c>
      <c r="AH1908" s="47" t="s">
        <v>3674</v>
      </c>
    </row>
    <row r="1909" spans="33:34" ht="12.75">
      <c r="AG1909" s="49" t="s">
        <v>2043</v>
      </c>
      <c r="AH1909" s="47" t="s">
        <v>3674</v>
      </c>
    </row>
    <row r="1910" spans="33:34" ht="12.75">
      <c r="AG1910" s="49" t="s">
        <v>2044</v>
      </c>
      <c r="AH1910" s="47" t="s">
        <v>3674</v>
      </c>
    </row>
    <row r="1911" spans="33:34" ht="12.75">
      <c r="AG1911" s="49" t="s">
        <v>2045</v>
      </c>
      <c r="AH1911" s="47" t="s">
        <v>3674</v>
      </c>
    </row>
    <row r="1912" spans="33:34" ht="12.75">
      <c r="AG1912" s="49" t="s">
        <v>2046</v>
      </c>
      <c r="AH1912" s="47" t="s">
        <v>3674</v>
      </c>
    </row>
    <row r="1913" spans="33:34" ht="12.75">
      <c r="AG1913" s="49" t="s">
        <v>2047</v>
      </c>
      <c r="AH1913" s="47" t="s">
        <v>3674</v>
      </c>
    </row>
    <row r="1914" spans="33:34" ht="12.75">
      <c r="AG1914" s="49" t="s">
        <v>2048</v>
      </c>
      <c r="AH1914" s="47" t="s">
        <v>3674</v>
      </c>
    </row>
    <row r="1915" spans="33:34" ht="12.75">
      <c r="AG1915" s="49" t="s">
        <v>2049</v>
      </c>
      <c r="AH1915" s="47" t="s">
        <v>3674</v>
      </c>
    </row>
    <row r="1916" spans="33:34" ht="12.75">
      <c r="AG1916" s="49" t="s">
        <v>2050</v>
      </c>
      <c r="AH1916" s="47" t="s">
        <v>3674</v>
      </c>
    </row>
    <row r="1917" spans="33:34" ht="12.75">
      <c r="AG1917" s="49" t="s">
        <v>2051</v>
      </c>
      <c r="AH1917" s="47" t="s">
        <v>3674</v>
      </c>
    </row>
    <row r="1918" spans="33:34" ht="12.75">
      <c r="AG1918" s="49" t="s">
        <v>2052</v>
      </c>
      <c r="AH1918" s="47" t="s">
        <v>3674</v>
      </c>
    </row>
    <row r="1919" spans="33:34" ht="12.75">
      <c r="AG1919" s="49" t="s">
        <v>2053</v>
      </c>
      <c r="AH1919" s="47" t="s">
        <v>3674</v>
      </c>
    </row>
    <row r="1920" spans="33:34" ht="12.75">
      <c r="AG1920" s="49" t="s">
        <v>2054</v>
      </c>
      <c r="AH1920" s="47" t="s">
        <v>3674</v>
      </c>
    </row>
    <row r="1921" spans="33:34" ht="12.75">
      <c r="AG1921" s="49" t="s">
        <v>2055</v>
      </c>
      <c r="AH1921" s="47" t="s">
        <v>3674</v>
      </c>
    </row>
    <row r="1922" spans="33:34" ht="12.75">
      <c r="AG1922" s="49" t="s">
        <v>2056</v>
      </c>
      <c r="AH1922" s="47" t="s">
        <v>3674</v>
      </c>
    </row>
    <row r="1923" spans="33:34" ht="12.75">
      <c r="AG1923" s="49" t="s">
        <v>2057</v>
      </c>
      <c r="AH1923" s="47" t="s">
        <v>3674</v>
      </c>
    </row>
    <row r="1924" spans="33:34" ht="12.75">
      <c r="AG1924" s="49" t="s">
        <v>2058</v>
      </c>
      <c r="AH1924" s="47" t="s">
        <v>3674</v>
      </c>
    </row>
    <row r="1925" spans="33:34" ht="12.75">
      <c r="AG1925" s="49" t="s">
        <v>2059</v>
      </c>
      <c r="AH1925" s="47" t="s">
        <v>3674</v>
      </c>
    </row>
    <row r="1926" spans="33:34" ht="12.75">
      <c r="AG1926" s="49" t="s">
        <v>2060</v>
      </c>
      <c r="AH1926" s="47" t="s">
        <v>3672</v>
      </c>
    </row>
    <row r="1927" spans="33:34" ht="12.75">
      <c r="AG1927" s="49" t="s">
        <v>2061</v>
      </c>
      <c r="AH1927" s="47" t="s">
        <v>3672</v>
      </c>
    </row>
    <row r="1928" spans="33:34" ht="12.75">
      <c r="AG1928" s="49" t="s">
        <v>2062</v>
      </c>
      <c r="AH1928" s="47" t="s">
        <v>3672</v>
      </c>
    </row>
    <row r="1929" spans="33:34" ht="12.75">
      <c r="AG1929" s="49" t="s">
        <v>2063</v>
      </c>
      <c r="AH1929" s="47" t="s">
        <v>3672</v>
      </c>
    </row>
    <row r="1930" spans="33:34" ht="12.75">
      <c r="AG1930" s="49" t="s">
        <v>2064</v>
      </c>
      <c r="AH1930" s="47" t="s">
        <v>3672</v>
      </c>
    </row>
    <row r="1931" spans="33:34" ht="12.75">
      <c r="AG1931" s="49" t="s">
        <v>2065</v>
      </c>
      <c r="AH1931" s="47" t="s">
        <v>3672</v>
      </c>
    </row>
    <row r="1932" spans="33:34" ht="12.75">
      <c r="AG1932" s="49" t="s">
        <v>2066</v>
      </c>
      <c r="AH1932" s="47" t="s">
        <v>3672</v>
      </c>
    </row>
    <row r="1933" spans="33:34" ht="12.75">
      <c r="AG1933" s="49" t="s">
        <v>2067</v>
      </c>
      <c r="AH1933" s="47" t="s">
        <v>3672</v>
      </c>
    </row>
    <row r="1934" spans="33:34" ht="12.75">
      <c r="AG1934" s="49" t="s">
        <v>2068</v>
      </c>
      <c r="AH1934" s="47" t="s">
        <v>3672</v>
      </c>
    </row>
    <row r="1935" spans="33:34" ht="12.75">
      <c r="AG1935" s="49" t="s">
        <v>2069</v>
      </c>
      <c r="AH1935" s="47" t="s">
        <v>3672</v>
      </c>
    </row>
    <row r="1936" spans="33:34" ht="12.75">
      <c r="AG1936" s="49" t="s">
        <v>2070</v>
      </c>
      <c r="AH1936" s="47" t="s">
        <v>3672</v>
      </c>
    </row>
    <row r="1937" spans="33:34" ht="12.75">
      <c r="AG1937" s="49" t="s">
        <v>2071</v>
      </c>
      <c r="AH1937" s="47" t="s">
        <v>3672</v>
      </c>
    </row>
    <row r="1938" spans="33:34" ht="12.75">
      <c r="AG1938" s="49" t="s">
        <v>2072</v>
      </c>
      <c r="AH1938" s="47" t="s">
        <v>3672</v>
      </c>
    </row>
    <row r="1939" spans="33:34" ht="12.75">
      <c r="AG1939" s="49" t="s">
        <v>2073</v>
      </c>
      <c r="AH1939" s="47" t="s">
        <v>3672</v>
      </c>
    </row>
    <row r="1940" spans="33:34" ht="12.75">
      <c r="AG1940" s="49" t="s">
        <v>2074</v>
      </c>
      <c r="AH1940" s="47" t="s">
        <v>3672</v>
      </c>
    </row>
    <row r="1941" spans="33:34" ht="12.75">
      <c r="AG1941" s="49" t="s">
        <v>2075</v>
      </c>
      <c r="AH1941" s="47" t="s">
        <v>3672</v>
      </c>
    </row>
    <row r="1942" spans="33:34" ht="12.75">
      <c r="AG1942" s="49" t="s">
        <v>2076</v>
      </c>
      <c r="AH1942" s="47" t="s">
        <v>3672</v>
      </c>
    </row>
    <row r="1943" spans="33:34" ht="12.75">
      <c r="AG1943" s="49" t="s">
        <v>2077</v>
      </c>
      <c r="AH1943" s="47" t="s">
        <v>3672</v>
      </c>
    </row>
    <row r="1944" spans="33:34" ht="12.75">
      <c r="AG1944" s="49" t="s">
        <v>2078</v>
      </c>
      <c r="AH1944" s="47" t="s">
        <v>3672</v>
      </c>
    </row>
    <row r="1945" spans="33:34" ht="12.75">
      <c r="AG1945" s="49" t="s">
        <v>2079</v>
      </c>
      <c r="AH1945" s="47" t="s">
        <v>3672</v>
      </c>
    </row>
    <row r="1946" spans="33:34" ht="12.75">
      <c r="AG1946" s="49" t="s">
        <v>2080</v>
      </c>
      <c r="AH1946" s="47" t="s">
        <v>3672</v>
      </c>
    </row>
    <row r="1947" spans="33:34" ht="12.75">
      <c r="AG1947" s="49" t="s">
        <v>2081</v>
      </c>
      <c r="AH1947" s="47" t="s">
        <v>3672</v>
      </c>
    </row>
    <row r="1948" spans="33:34" ht="12.75">
      <c r="AG1948" s="49" t="s">
        <v>2082</v>
      </c>
      <c r="AH1948" s="47" t="s">
        <v>3672</v>
      </c>
    </row>
    <row r="1949" spans="33:34" ht="12.75">
      <c r="AG1949" s="49" t="s">
        <v>2083</v>
      </c>
      <c r="AH1949" s="47" t="s">
        <v>3672</v>
      </c>
    </row>
    <row r="1950" spans="33:34" ht="12.75">
      <c r="AG1950" s="49" t="s">
        <v>2084</v>
      </c>
      <c r="AH1950" s="47" t="s">
        <v>3672</v>
      </c>
    </row>
    <row r="1951" spans="33:34" ht="12.75">
      <c r="AG1951" s="49" t="s">
        <v>2085</v>
      </c>
      <c r="AH1951" s="47" t="s">
        <v>3672</v>
      </c>
    </row>
    <row r="1952" spans="33:34" ht="12.75">
      <c r="AG1952" s="49" t="s">
        <v>2086</v>
      </c>
      <c r="AH1952" s="47" t="s">
        <v>3672</v>
      </c>
    </row>
    <row r="1953" spans="33:34" ht="12.75">
      <c r="AG1953" s="49" t="s">
        <v>2087</v>
      </c>
      <c r="AH1953" s="47" t="s">
        <v>3672</v>
      </c>
    </row>
    <row r="1954" spans="33:34" ht="12.75">
      <c r="AG1954" s="49" t="s">
        <v>2088</v>
      </c>
      <c r="AH1954" s="47" t="s">
        <v>3672</v>
      </c>
    </row>
    <row r="1955" spans="33:34" ht="12.75">
      <c r="AG1955" s="49" t="s">
        <v>2089</v>
      </c>
      <c r="AH1955" s="47" t="s">
        <v>3672</v>
      </c>
    </row>
    <row r="1956" spans="33:34" ht="12.75">
      <c r="AG1956" s="49" t="s">
        <v>2090</v>
      </c>
      <c r="AH1956" s="47" t="s">
        <v>3672</v>
      </c>
    </row>
    <row r="1957" spans="33:34" ht="12.75">
      <c r="AG1957" s="49" t="s">
        <v>2091</v>
      </c>
      <c r="AH1957" s="47" t="s">
        <v>2177</v>
      </c>
    </row>
    <row r="1958" spans="33:34" ht="12.75">
      <c r="AG1958" s="49" t="s">
        <v>2092</v>
      </c>
      <c r="AH1958" s="47" t="s">
        <v>2177</v>
      </c>
    </row>
    <row r="1959" spans="33:34" ht="12.75">
      <c r="AG1959" s="49" t="s">
        <v>2093</v>
      </c>
      <c r="AH1959" s="47" t="s">
        <v>2177</v>
      </c>
    </row>
    <row r="1960" spans="33:34" ht="12.75">
      <c r="AG1960" s="49" t="s">
        <v>2094</v>
      </c>
      <c r="AH1960" s="47" t="s">
        <v>2177</v>
      </c>
    </row>
    <row r="1961" spans="33:34" ht="12.75">
      <c r="AG1961" s="49" t="s">
        <v>2095</v>
      </c>
      <c r="AH1961" s="47" t="s">
        <v>2178</v>
      </c>
    </row>
    <row r="1962" spans="33:34" ht="12.75">
      <c r="AG1962" s="49" t="s">
        <v>2096</v>
      </c>
      <c r="AH1962" s="47" t="s">
        <v>2178</v>
      </c>
    </row>
    <row r="1963" spans="33:34" ht="12.75">
      <c r="AG1963" s="49" t="s">
        <v>2097</v>
      </c>
      <c r="AH1963" s="47" t="s">
        <v>2178</v>
      </c>
    </row>
    <row r="1964" spans="33:34" ht="12.75">
      <c r="AG1964" s="49" t="s">
        <v>2098</v>
      </c>
      <c r="AH1964" s="47" t="s">
        <v>2178</v>
      </c>
    </row>
    <row r="1965" spans="33:34" ht="12.75">
      <c r="AG1965" s="49" t="s">
        <v>2099</v>
      </c>
      <c r="AH1965" s="47" t="s">
        <v>2179</v>
      </c>
    </row>
    <row r="1966" spans="33:34" ht="12.75">
      <c r="AG1966" s="49" t="s">
        <v>2100</v>
      </c>
      <c r="AH1966" s="47" t="s">
        <v>2179</v>
      </c>
    </row>
    <row r="1967" spans="33:34" ht="12.75">
      <c r="AG1967" s="49" t="s">
        <v>2101</v>
      </c>
      <c r="AH1967" s="47" t="s">
        <v>2179</v>
      </c>
    </row>
    <row r="1968" spans="33:34" ht="12.75">
      <c r="AG1968" s="49" t="s">
        <v>2102</v>
      </c>
      <c r="AH1968" s="47" t="s">
        <v>2179</v>
      </c>
    </row>
    <row r="1969" spans="33:34" ht="12.75">
      <c r="AG1969" s="49" t="s">
        <v>2103</v>
      </c>
      <c r="AH1969" s="47" t="s">
        <v>2180</v>
      </c>
    </row>
    <row r="1970" spans="33:34" ht="12.75">
      <c r="AG1970" s="49" t="s">
        <v>2104</v>
      </c>
      <c r="AH1970" s="47" t="s">
        <v>2180</v>
      </c>
    </row>
    <row r="1971" spans="33:34" ht="12.75">
      <c r="AG1971" s="49" t="s">
        <v>2105</v>
      </c>
      <c r="AH1971" s="47" t="s">
        <v>2180</v>
      </c>
    </row>
    <row r="1972" spans="33:34" ht="12.75">
      <c r="AG1972" s="49" t="s">
        <v>2106</v>
      </c>
      <c r="AH1972" s="47" t="s">
        <v>2180</v>
      </c>
    </row>
    <row r="1973" spans="33:34" ht="12.75">
      <c r="AG1973" s="49" t="s">
        <v>2107</v>
      </c>
      <c r="AH1973" s="47" t="s">
        <v>2180</v>
      </c>
    </row>
    <row r="1974" spans="33:34" ht="12.75">
      <c r="AG1974" s="49" t="s">
        <v>2108</v>
      </c>
      <c r="AH1974" s="47" t="s">
        <v>2181</v>
      </c>
    </row>
    <row r="1975" spans="33:34" ht="12.75">
      <c r="AG1975" s="49" t="s">
        <v>2109</v>
      </c>
      <c r="AH1975" s="47" t="s">
        <v>2181</v>
      </c>
    </row>
    <row r="1976" spans="33:34" ht="12.75">
      <c r="AG1976" s="49" t="s">
        <v>2110</v>
      </c>
      <c r="AH1976" s="47" t="s">
        <v>2181</v>
      </c>
    </row>
    <row r="1977" spans="33:34" ht="12.75">
      <c r="AG1977" s="49" t="s">
        <v>2111</v>
      </c>
      <c r="AH1977" s="47" t="s">
        <v>2181</v>
      </c>
    </row>
    <row r="1978" spans="33:34" ht="12.75">
      <c r="AG1978" s="49" t="s">
        <v>2112</v>
      </c>
      <c r="AH1978" s="47" t="s">
        <v>2181</v>
      </c>
    </row>
    <row r="1979" spans="33:34" ht="12.75">
      <c r="AG1979" s="49" t="s">
        <v>2113</v>
      </c>
      <c r="AH1979" s="47" t="s">
        <v>2181</v>
      </c>
    </row>
    <row r="1980" spans="33:34" ht="12.75">
      <c r="AG1980" s="49" t="s">
        <v>2114</v>
      </c>
      <c r="AH1980" s="47" t="s">
        <v>3673</v>
      </c>
    </row>
    <row r="1981" spans="33:34" ht="12.75">
      <c r="AG1981" s="49" t="s">
        <v>2115</v>
      </c>
      <c r="AH1981" s="47" t="s">
        <v>3673</v>
      </c>
    </row>
    <row r="1982" spans="33:34" ht="12.75">
      <c r="AG1982" s="49" t="s">
        <v>2116</v>
      </c>
      <c r="AH1982" s="47" t="s">
        <v>3673</v>
      </c>
    </row>
    <row r="1983" spans="33:34" ht="12.75">
      <c r="AG1983" s="49" t="s">
        <v>2117</v>
      </c>
      <c r="AH1983" s="47" t="s">
        <v>3673</v>
      </c>
    </row>
    <row r="1984" spans="33:34" ht="12.75">
      <c r="AG1984" s="49" t="s">
        <v>2118</v>
      </c>
      <c r="AH1984" s="47" t="s">
        <v>3673</v>
      </c>
    </row>
    <row r="1985" spans="33:34" ht="12.75">
      <c r="AG1985" s="49" t="s">
        <v>2119</v>
      </c>
      <c r="AH1985" s="47" t="s">
        <v>3673</v>
      </c>
    </row>
    <row r="1986" spans="33:34" ht="12.75">
      <c r="AG1986" s="49" t="s">
        <v>2120</v>
      </c>
      <c r="AH1986" s="47" t="s">
        <v>3673</v>
      </c>
    </row>
    <row r="1987" spans="33:34" ht="12.75">
      <c r="AG1987" s="49" t="s">
        <v>2121</v>
      </c>
      <c r="AH1987" s="47" t="s">
        <v>3674</v>
      </c>
    </row>
    <row r="1988" spans="33:34" ht="12.75">
      <c r="AG1988" s="49" t="s">
        <v>2122</v>
      </c>
      <c r="AH1988" s="47" t="s">
        <v>3674</v>
      </c>
    </row>
    <row r="1989" spans="33:34" ht="12.75">
      <c r="AG1989" s="49" t="s">
        <v>2123</v>
      </c>
      <c r="AH1989" s="47" t="s">
        <v>3674</v>
      </c>
    </row>
    <row r="1990" spans="33:34" ht="12.75">
      <c r="AG1990" s="49" t="s">
        <v>2124</v>
      </c>
      <c r="AH1990" s="47" t="s">
        <v>3674</v>
      </c>
    </row>
    <row r="1991" spans="33:34" ht="12.75">
      <c r="AG1991" s="49" t="s">
        <v>2125</v>
      </c>
      <c r="AH1991" s="47" t="s">
        <v>3674</v>
      </c>
    </row>
    <row r="1992" spans="33:34" ht="12.75">
      <c r="AG1992" s="49" t="s">
        <v>2126</v>
      </c>
      <c r="AH1992" s="47" t="s">
        <v>3674</v>
      </c>
    </row>
    <row r="1993" spans="33:34" ht="12.75">
      <c r="AG1993" s="49" t="s">
        <v>2127</v>
      </c>
      <c r="AH1993" s="47" t="s">
        <v>3674</v>
      </c>
    </row>
    <row r="1994" spans="33:34" ht="12.75">
      <c r="AG1994" s="49" t="s">
        <v>2128</v>
      </c>
      <c r="AH1994" s="47" t="s">
        <v>3674</v>
      </c>
    </row>
    <row r="1995" spans="33:34" ht="12.75">
      <c r="AG1995" s="49" t="s">
        <v>2129</v>
      </c>
      <c r="AH1995" s="47" t="s">
        <v>3674</v>
      </c>
    </row>
    <row r="1996" spans="33:34" ht="12.75">
      <c r="AG1996" s="49" t="s">
        <v>2130</v>
      </c>
      <c r="AH1996" s="47" t="s">
        <v>3674</v>
      </c>
    </row>
    <row r="1997" spans="33:34" ht="12.75">
      <c r="AG1997" s="49" t="s">
        <v>2131</v>
      </c>
      <c r="AH1997" s="47" t="s">
        <v>3674</v>
      </c>
    </row>
    <row r="1998" spans="33:34" ht="12.75">
      <c r="AG1998" s="49" t="s">
        <v>2132</v>
      </c>
      <c r="AH1998" s="47" t="s">
        <v>3674</v>
      </c>
    </row>
    <row r="1999" spans="33:34" ht="12.75">
      <c r="AG1999" s="49" t="s">
        <v>2133</v>
      </c>
      <c r="AH1999" s="47" t="s">
        <v>3674</v>
      </c>
    </row>
    <row r="2000" spans="33:34" ht="12.75">
      <c r="AG2000" s="49" t="s">
        <v>2134</v>
      </c>
      <c r="AH2000" s="47" t="s">
        <v>3674</v>
      </c>
    </row>
    <row r="2001" spans="33:34" ht="12.75">
      <c r="AG2001" s="49" t="s">
        <v>2135</v>
      </c>
      <c r="AH2001" s="47" t="s">
        <v>3674</v>
      </c>
    </row>
    <row r="2002" spans="33:34" ht="12.75">
      <c r="AG2002" s="49" t="s">
        <v>2136</v>
      </c>
      <c r="AH2002" s="47" t="s">
        <v>3674</v>
      </c>
    </row>
    <row r="2003" spans="33:34" ht="12.75">
      <c r="AG2003" s="49" t="s">
        <v>2137</v>
      </c>
      <c r="AH2003" s="47" t="s">
        <v>3674</v>
      </c>
    </row>
    <row r="2004" spans="33:34" ht="12.75">
      <c r="AG2004" s="49" t="s">
        <v>2138</v>
      </c>
      <c r="AH2004" s="47" t="s">
        <v>3674</v>
      </c>
    </row>
    <row r="2005" spans="33:34" ht="12.75">
      <c r="AG2005" s="49" t="s">
        <v>2139</v>
      </c>
      <c r="AH2005" s="47" t="s">
        <v>3674</v>
      </c>
    </row>
    <row r="2006" spans="33:34" ht="12.75">
      <c r="AG2006" s="49" t="s">
        <v>2140</v>
      </c>
      <c r="AH2006" s="47" t="s">
        <v>3674</v>
      </c>
    </row>
    <row r="2007" spans="33:34" ht="12.75">
      <c r="AG2007" s="49" t="s">
        <v>2141</v>
      </c>
      <c r="AH2007" s="47" t="s">
        <v>3674</v>
      </c>
    </row>
    <row r="2008" spans="33:34" ht="12.75">
      <c r="AG2008" s="49" t="s">
        <v>2142</v>
      </c>
      <c r="AH2008" s="47" t="s">
        <v>3674</v>
      </c>
    </row>
    <row r="2009" spans="33:34" ht="12.75">
      <c r="AG2009" s="49" t="s">
        <v>2143</v>
      </c>
      <c r="AH2009" s="47" t="s">
        <v>3674</v>
      </c>
    </row>
    <row r="2010" spans="33:34" ht="12.75">
      <c r="AG2010" s="49" t="s">
        <v>2144</v>
      </c>
      <c r="AH2010" s="47" t="s">
        <v>3674</v>
      </c>
    </row>
    <row r="2011" spans="33:34" ht="12.75">
      <c r="AG2011" s="49" t="s">
        <v>2145</v>
      </c>
      <c r="AH2011" s="47" t="s">
        <v>3674</v>
      </c>
    </row>
    <row r="2012" spans="33:34" ht="12.75">
      <c r="AG2012" s="49" t="s">
        <v>2146</v>
      </c>
      <c r="AH2012" s="47" t="s">
        <v>3674</v>
      </c>
    </row>
    <row r="2013" spans="33:34" ht="12.75">
      <c r="AG2013" s="49" t="s">
        <v>2147</v>
      </c>
      <c r="AH2013" s="47" t="s">
        <v>3674</v>
      </c>
    </row>
    <row r="2014" spans="33:34" ht="12.75">
      <c r="AG2014" s="49" t="s">
        <v>2148</v>
      </c>
      <c r="AH2014" s="47" t="s">
        <v>3674</v>
      </c>
    </row>
    <row r="2015" spans="33:34" ht="12.75">
      <c r="AG2015" s="49" t="s">
        <v>2149</v>
      </c>
      <c r="AH2015" s="47" t="s">
        <v>3674</v>
      </c>
    </row>
    <row r="2016" spans="33:34" ht="12.75">
      <c r="AG2016" s="49" t="s">
        <v>2150</v>
      </c>
      <c r="AH2016" s="47" t="s">
        <v>3674</v>
      </c>
    </row>
    <row r="2017" spans="33:34" ht="12.75">
      <c r="AG2017" s="49" t="s">
        <v>2151</v>
      </c>
      <c r="AH2017" s="47" t="s">
        <v>3674</v>
      </c>
    </row>
    <row r="2018" spans="33:34" ht="12.75">
      <c r="AG2018" s="49" t="s">
        <v>2152</v>
      </c>
      <c r="AH2018" s="47" t="s">
        <v>3674</v>
      </c>
    </row>
    <row r="2019" spans="33:34" ht="12.75">
      <c r="AG2019" s="49" t="s">
        <v>2153</v>
      </c>
      <c r="AH2019" s="47" t="s">
        <v>3674</v>
      </c>
    </row>
    <row r="2020" spans="33:34" ht="12.75">
      <c r="AG2020" s="49" t="s">
        <v>2154</v>
      </c>
      <c r="AH2020" s="47" t="s">
        <v>3674</v>
      </c>
    </row>
    <row r="2021" spans="33:34" ht="12.75">
      <c r="AG2021" s="49" t="s">
        <v>2155</v>
      </c>
      <c r="AH2021" s="47" t="s">
        <v>3674</v>
      </c>
    </row>
    <row r="2022" spans="33:34" ht="12.75">
      <c r="AG2022" s="49" t="s">
        <v>2156</v>
      </c>
      <c r="AH2022" s="47" t="s">
        <v>3674</v>
      </c>
    </row>
    <row r="2023" spans="33:34" ht="12.75">
      <c r="AG2023" s="49" t="s">
        <v>2157</v>
      </c>
      <c r="AH2023" s="47" t="s">
        <v>3674</v>
      </c>
    </row>
    <row r="2024" spans="33:34" ht="12.75">
      <c r="AG2024" s="49" t="s">
        <v>2158</v>
      </c>
      <c r="AH2024" s="47" t="s">
        <v>3674</v>
      </c>
    </row>
    <row r="2025" spans="33:34" ht="12.75">
      <c r="AG2025" s="49" t="s">
        <v>2159</v>
      </c>
      <c r="AH2025" s="47" t="s">
        <v>3674</v>
      </c>
    </row>
    <row r="2026" spans="33:34" ht="12.75">
      <c r="AG2026" s="49" t="s">
        <v>2160</v>
      </c>
      <c r="AH2026" s="47" t="s">
        <v>3674</v>
      </c>
    </row>
    <row r="2027" spans="33:34" ht="12.75">
      <c r="AG2027" s="49" t="s">
        <v>2161</v>
      </c>
      <c r="AH2027" s="47" t="s">
        <v>3674</v>
      </c>
    </row>
    <row r="2028" spans="33:34" ht="12.75">
      <c r="AG2028" s="49" t="s">
        <v>2162</v>
      </c>
      <c r="AH2028" s="47" t="s">
        <v>3674</v>
      </c>
    </row>
    <row r="2029" spans="33:34" ht="12.75">
      <c r="AG2029" s="49" t="s">
        <v>2163</v>
      </c>
      <c r="AH2029" s="47" t="s">
        <v>3674</v>
      </c>
    </row>
    <row r="2030" spans="33:34" ht="12.75">
      <c r="AG2030" s="49" t="s">
        <v>2164</v>
      </c>
      <c r="AH2030" s="47" t="s">
        <v>3674</v>
      </c>
    </row>
    <row r="2031" spans="33:34" ht="12.75">
      <c r="AG2031" s="49" t="s">
        <v>2165</v>
      </c>
      <c r="AH2031" s="47" t="s">
        <v>3674</v>
      </c>
    </row>
    <row r="2032" spans="33:34" ht="12.75">
      <c r="AG2032" s="49" t="s">
        <v>2166</v>
      </c>
      <c r="AH2032" s="47" t="s">
        <v>3674</v>
      </c>
    </row>
    <row r="2033" spans="33:34" ht="12.75">
      <c r="AG2033" s="49" t="s">
        <v>2167</v>
      </c>
      <c r="AH2033" s="47" t="s">
        <v>3674</v>
      </c>
    </row>
    <row r="2034" spans="33:34" ht="12.75">
      <c r="AG2034" s="49" t="s">
        <v>2168</v>
      </c>
      <c r="AH2034" s="47" t="s">
        <v>3674</v>
      </c>
    </row>
    <row r="2035" spans="33:34" ht="12.75">
      <c r="AG2035" s="49" t="s">
        <v>2169</v>
      </c>
      <c r="AH2035" s="47" t="s">
        <v>3674</v>
      </c>
    </row>
    <row r="2036" spans="33:34" ht="12.75">
      <c r="AG2036" s="49" t="s">
        <v>2170</v>
      </c>
      <c r="AH2036" s="47" t="s">
        <v>3674</v>
      </c>
    </row>
    <row r="2037" spans="33:34" ht="12.75">
      <c r="AG2037" s="49" t="s">
        <v>2171</v>
      </c>
      <c r="AH2037" s="47" t="s">
        <v>3674</v>
      </c>
    </row>
    <row r="2038" spans="33:34" ht="12.75">
      <c r="AG2038" s="49" t="s">
        <v>2172</v>
      </c>
      <c r="AH2038" s="47" t="s">
        <v>3674</v>
      </c>
    </row>
    <row r="2039" spans="33:34" ht="12.75">
      <c r="AG2039" s="49" t="s">
        <v>2173</v>
      </c>
      <c r="AH2039" s="47" t="s">
        <v>3674</v>
      </c>
    </row>
    <row r="2040" spans="33:34" ht="12.75">
      <c r="AG2040" s="49" t="s">
        <v>2174</v>
      </c>
      <c r="AH2040" s="47" t="s">
        <v>3674</v>
      </c>
    </row>
    <row r="2041" spans="33:34" ht="12.75">
      <c r="AG2041" s="121" t="s">
        <v>2175</v>
      </c>
      <c r="AH2041" s="122" t="s">
        <v>3674</v>
      </c>
    </row>
    <row r="2042" spans="33:34" ht="12.75">
      <c r="AG2042" s="49" t="s">
        <v>2183</v>
      </c>
      <c r="AH2042" s="47" t="s">
        <v>3675</v>
      </c>
    </row>
    <row r="2043" spans="33:34" ht="12.75">
      <c r="AG2043" s="49" t="s">
        <v>2184</v>
      </c>
      <c r="AH2043" s="47" t="s">
        <v>3675</v>
      </c>
    </row>
    <row r="2044" spans="33:34" ht="12.75">
      <c r="AG2044" s="49" t="s">
        <v>2185</v>
      </c>
      <c r="AH2044" s="47" t="s">
        <v>3675</v>
      </c>
    </row>
    <row r="2045" spans="33:34" ht="12.75">
      <c r="AG2045" s="49" t="s">
        <v>2186</v>
      </c>
      <c r="AH2045" s="47" t="s">
        <v>3675</v>
      </c>
    </row>
    <row r="2046" spans="33:34" ht="12.75">
      <c r="AG2046" s="49" t="s">
        <v>2187</v>
      </c>
      <c r="AH2046" s="47" t="s">
        <v>3675</v>
      </c>
    </row>
    <row r="2047" spans="33:34" ht="12.75">
      <c r="AG2047" s="49" t="s">
        <v>2188</v>
      </c>
      <c r="AH2047" s="47" t="s">
        <v>3675</v>
      </c>
    </row>
    <row r="2048" spans="33:34" ht="12.75">
      <c r="AG2048" s="49" t="s">
        <v>2189</v>
      </c>
      <c r="AH2048" s="47" t="s">
        <v>3675</v>
      </c>
    </row>
    <row r="2049" spans="33:34" ht="12.75">
      <c r="AG2049" s="49" t="s">
        <v>2190</v>
      </c>
      <c r="AH2049" s="47" t="s">
        <v>3675</v>
      </c>
    </row>
    <row r="2050" spans="33:34" ht="12.75">
      <c r="AG2050" s="49" t="s">
        <v>2191</v>
      </c>
      <c r="AH2050" s="47" t="s">
        <v>3675</v>
      </c>
    </row>
    <row r="2051" spans="33:34" ht="12.75">
      <c r="AG2051" s="49" t="s">
        <v>2192</v>
      </c>
      <c r="AH2051" s="47" t="s">
        <v>3675</v>
      </c>
    </row>
    <row r="2052" spans="33:34" ht="12.75">
      <c r="AG2052" s="49" t="s">
        <v>2193</v>
      </c>
      <c r="AH2052" s="47" t="s">
        <v>3675</v>
      </c>
    </row>
    <row r="2053" spans="33:34" ht="12.75">
      <c r="AG2053" s="49" t="s">
        <v>2194</v>
      </c>
      <c r="AH2053" s="47" t="s">
        <v>3675</v>
      </c>
    </row>
    <row r="2054" spans="33:34" ht="12.75">
      <c r="AG2054" s="49" t="s">
        <v>2195</v>
      </c>
      <c r="AH2054" s="47" t="s">
        <v>3675</v>
      </c>
    </row>
    <row r="2055" spans="33:34" ht="12.75">
      <c r="AG2055" s="49" t="s">
        <v>2196</v>
      </c>
      <c r="AH2055" s="47" t="s">
        <v>3675</v>
      </c>
    </row>
    <row r="2056" spans="33:34" ht="12.75">
      <c r="AG2056" s="49" t="s">
        <v>2197</v>
      </c>
      <c r="AH2056" s="47" t="s">
        <v>3675</v>
      </c>
    </row>
    <row r="2057" spans="33:34" ht="12.75">
      <c r="AG2057" s="49" t="s">
        <v>2198</v>
      </c>
      <c r="AH2057" s="47" t="s">
        <v>3675</v>
      </c>
    </row>
    <row r="2058" spans="33:34" ht="12.75">
      <c r="AG2058" s="49" t="s">
        <v>2199</v>
      </c>
      <c r="AH2058" s="47" t="s">
        <v>3675</v>
      </c>
    </row>
    <row r="2059" spans="33:34" ht="12.75">
      <c r="AG2059" s="49" t="s">
        <v>2200</v>
      </c>
      <c r="AH2059" s="47" t="s">
        <v>3675</v>
      </c>
    </row>
    <row r="2060" spans="33:34" ht="12.75">
      <c r="AG2060" s="49" t="s">
        <v>2201</v>
      </c>
      <c r="AH2060" s="47" t="s">
        <v>3675</v>
      </c>
    </row>
    <row r="2061" spans="33:34" ht="12.75">
      <c r="AG2061" s="49" t="s">
        <v>2202</v>
      </c>
      <c r="AH2061" s="47" t="s">
        <v>3675</v>
      </c>
    </row>
    <row r="2062" spans="33:34" ht="12.75">
      <c r="AG2062" s="49" t="s">
        <v>2203</v>
      </c>
      <c r="AH2062" s="47" t="s">
        <v>3675</v>
      </c>
    </row>
    <row r="2063" spans="33:34" ht="12.75">
      <c r="AG2063" s="49" t="s">
        <v>2204</v>
      </c>
      <c r="AH2063" s="47" t="s">
        <v>3675</v>
      </c>
    </row>
    <row r="2064" spans="33:34" ht="12.75">
      <c r="AG2064" s="49" t="s">
        <v>2205</v>
      </c>
      <c r="AH2064" s="47" t="s">
        <v>3675</v>
      </c>
    </row>
    <row r="2065" spans="33:34" ht="12.75">
      <c r="AG2065" s="49" t="s">
        <v>2206</v>
      </c>
      <c r="AH2065" s="47" t="s">
        <v>3675</v>
      </c>
    </row>
    <row r="2066" spans="33:34" ht="12.75">
      <c r="AG2066" s="49" t="s">
        <v>2207</v>
      </c>
      <c r="AH2066" s="47" t="s">
        <v>3675</v>
      </c>
    </row>
    <row r="2067" spans="33:34" ht="12.75">
      <c r="AG2067" s="49" t="s">
        <v>2208</v>
      </c>
      <c r="AH2067" s="47" t="s">
        <v>3675</v>
      </c>
    </row>
    <row r="2068" spans="33:34" ht="12.75">
      <c r="AG2068" s="49" t="s">
        <v>2209</v>
      </c>
      <c r="AH2068" s="47" t="s">
        <v>3675</v>
      </c>
    </row>
    <row r="2069" spans="33:34" ht="12.75">
      <c r="AG2069" s="49" t="s">
        <v>2210</v>
      </c>
      <c r="AH2069" s="47" t="s">
        <v>3675</v>
      </c>
    </row>
    <row r="2070" spans="33:34" ht="12.75">
      <c r="AG2070" s="49" t="s">
        <v>2211</v>
      </c>
      <c r="AH2070" s="47" t="s">
        <v>3675</v>
      </c>
    </row>
    <row r="2071" spans="33:34" ht="12.75">
      <c r="AG2071" s="49" t="s">
        <v>2212</v>
      </c>
      <c r="AH2071" s="47" t="s">
        <v>3675</v>
      </c>
    </row>
    <row r="2072" spans="33:34" ht="12.75">
      <c r="AG2072" s="49" t="s">
        <v>2213</v>
      </c>
      <c r="AH2072" s="47" t="s">
        <v>3675</v>
      </c>
    </row>
    <row r="2073" spans="33:34" ht="12.75">
      <c r="AG2073" s="49" t="s">
        <v>2214</v>
      </c>
      <c r="AH2073" s="47" t="s">
        <v>3675</v>
      </c>
    </row>
    <row r="2074" spans="33:34" ht="12.75">
      <c r="AG2074" s="49" t="s">
        <v>2215</v>
      </c>
      <c r="AH2074" s="47" t="s">
        <v>3675</v>
      </c>
    </row>
    <row r="2075" spans="33:34" ht="12.75">
      <c r="AG2075" s="49" t="s">
        <v>2216</v>
      </c>
      <c r="AH2075" s="47" t="s">
        <v>3675</v>
      </c>
    </row>
    <row r="2076" spans="33:34" ht="12.75">
      <c r="AG2076" s="49" t="s">
        <v>2217</v>
      </c>
      <c r="AH2076" s="47" t="s">
        <v>3675</v>
      </c>
    </row>
    <row r="2077" spans="33:34" ht="12.75">
      <c r="AG2077" s="49" t="s">
        <v>2218</v>
      </c>
      <c r="AH2077" s="47" t="s">
        <v>3675</v>
      </c>
    </row>
    <row r="2078" spans="33:34" ht="12.75">
      <c r="AG2078" s="49" t="s">
        <v>2219</v>
      </c>
      <c r="AH2078" s="47" t="s">
        <v>3675</v>
      </c>
    </row>
    <row r="2079" spans="33:34" ht="12.75">
      <c r="AG2079" s="49" t="s">
        <v>2220</v>
      </c>
      <c r="AH2079" s="47" t="s">
        <v>3675</v>
      </c>
    </row>
    <row r="2080" spans="33:34" ht="12.75">
      <c r="AG2080" s="49" t="s">
        <v>2221</v>
      </c>
      <c r="AH2080" s="47" t="s">
        <v>3675</v>
      </c>
    </row>
    <row r="2081" spans="33:34" ht="12.75">
      <c r="AG2081" s="49" t="s">
        <v>2222</v>
      </c>
      <c r="AH2081" s="47" t="s">
        <v>3675</v>
      </c>
    </row>
    <row r="2082" spans="33:34" ht="12.75">
      <c r="AG2082" s="49" t="s">
        <v>2223</v>
      </c>
      <c r="AH2082" s="47" t="s">
        <v>3675</v>
      </c>
    </row>
    <row r="2083" spans="33:34" ht="12.75">
      <c r="AG2083" s="49" t="s">
        <v>2224</v>
      </c>
      <c r="AH2083" s="47" t="s">
        <v>3675</v>
      </c>
    </row>
    <row r="2084" spans="33:34" ht="12.75">
      <c r="AG2084" s="49" t="s">
        <v>2225</v>
      </c>
      <c r="AH2084" s="47" t="s">
        <v>3675</v>
      </c>
    </row>
    <row r="2085" spans="33:34" ht="12.75">
      <c r="AG2085" s="49" t="s">
        <v>2226</v>
      </c>
      <c r="AH2085" s="47" t="s">
        <v>3675</v>
      </c>
    </row>
    <row r="2086" spans="33:34" ht="12.75">
      <c r="AG2086" s="49" t="s">
        <v>2227</v>
      </c>
      <c r="AH2086" s="47" t="s">
        <v>3675</v>
      </c>
    </row>
    <row r="2087" spans="33:34" ht="12.75">
      <c r="AG2087" s="49" t="s">
        <v>2228</v>
      </c>
      <c r="AH2087" s="47" t="s">
        <v>3675</v>
      </c>
    </row>
    <row r="2088" spans="33:34" ht="12.75">
      <c r="AG2088" s="49" t="s">
        <v>2229</v>
      </c>
      <c r="AH2088" s="47" t="s">
        <v>3675</v>
      </c>
    </row>
    <row r="2089" spans="33:34" ht="12.75">
      <c r="AG2089" s="49" t="s">
        <v>2230</v>
      </c>
      <c r="AH2089" s="47" t="s">
        <v>3676</v>
      </c>
    </row>
    <row r="2090" spans="33:34" ht="12.75">
      <c r="AG2090" s="49" t="s">
        <v>2231</v>
      </c>
      <c r="AH2090" s="47" t="s">
        <v>3676</v>
      </c>
    </row>
    <row r="2091" spans="33:34" ht="12.75">
      <c r="AG2091" s="49" t="s">
        <v>2232</v>
      </c>
      <c r="AH2091" s="47" t="s">
        <v>3676</v>
      </c>
    </row>
    <row r="2092" spans="33:34" ht="12.75">
      <c r="AG2092" s="49" t="s">
        <v>2233</v>
      </c>
      <c r="AH2092" s="47" t="s">
        <v>3676</v>
      </c>
    </row>
    <row r="2093" spans="33:34" ht="12.75">
      <c r="AG2093" s="49" t="s">
        <v>2234</v>
      </c>
      <c r="AH2093" s="47" t="s">
        <v>3676</v>
      </c>
    </row>
    <row r="2094" spans="33:34" ht="12.75">
      <c r="AG2094" s="49" t="s">
        <v>2235</v>
      </c>
      <c r="AH2094" s="47" t="s">
        <v>3676</v>
      </c>
    </row>
    <row r="2095" spans="33:34" ht="12.75">
      <c r="AG2095" s="49" t="s">
        <v>2236</v>
      </c>
      <c r="AH2095" s="47" t="s">
        <v>3677</v>
      </c>
    </row>
    <row r="2096" spans="33:34" ht="12.75">
      <c r="AG2096" s="49" t="s">
        <v>2237</v>
      </c>
      <c r="AH2096" s="47" t="s">
        <v>3677</v>
      </c>
    </row>
    <row r="2097" spans="33:34" ht="12.75">
      <c r="AG2097" s="49" t="s">
        <v>2238</v>
      </c>
      <c r="AH2097" s="47" t="s">
        <v>3677</v>
      </c>
    </row>
    <row r="2098" spans="33:34" ht="12.75">
      <c r="AG2098" s="49" t="s">
        <v>2239</v>
      </c>
      <c r="AH2098" s="47" t="s">
        <v>3677</v>
      </c>
    </row>
    <row r="2099" spans="33:34" ht="12.75">
      <c r="AG2099" s="49" t="s">
        <v>2240</v>
      </c>
      <c r="AH2099" s="47" t="s">
        <v>3677</v>
      </c>
    </row>
    <row r="2100" spans="33:34" ht="12.75">
      <c r="AG2100" s="49" t="s">
        <v>2241</v>
      </c>
      <c r="AH2100" s="47" t="s">
        <v>3677</v>
      </c>
    </row>
    <row r="2101" spans="33:34" ht="12.75">
      <c r="AG2101" s="49" t="s">
        <v>2242</v>
      </c>
      <c r="AH2101" s="47" t="s">
        <v>3677</v>
      </c>
    </row>
    <row r="2102" spans="33:34" ht="12.75">
      <c r="AG2102" s="49" t="s">
        <v>2243</v>
      </c>
      <c r="AH2102" s="47" t="s">
        <v>3678</v>
      </c>
    </row>
    <row r="2103" spans="33:34" ht="12.75">
      <c r="AG2103" s="49" t="s">
        <v>2244</v>
      </c>
      <c r="AH2103" s="47" t="s">
        <v>3678</v>
      </c>
    </row>
    <row r="2104" spans="33:34" ht="12.75">
      <c r="AG2104" s="49" t="s">
        <v>2245</v>
      </c>
      <c r="AH2104" s="47" t="s">
        <v>3678</v>
      </c>
    </row>
    <row r="2105" spans="33:34" ht="12.75">
      <c r="AG2105" s="49" t="s">
        <v>2246</v>
      </c>
      <c r="AH2105" s="47" t="s">
        <v>3678</v>
      </c>
    </row>
    <row r="2106" spans="33:34" ht="12.75">
      <c r="AG2106" s="49" t="s">
        <v>2247</v>
      </c>
      <c r="AH2106" s="47" t="s">
        <v>3678</v>
      </c>
    </row>
    <row r="2107" spans="33:34" ht="12.75">
      <c r="AG2107" s="49" t="s">
        <v>2248</v>
      </c>
      <c r="AH2107" s="47" t="s">
        <v>3678</v>
      </c>
    </row>
    <row r="2108" spans="33:34" ht="12.75">
      <c r="AG2108" s="49" t="s">
        <v>2249</v>
      </c>
      <c r="AH2108" s="47" t="s">
        <v>3678</v>
      </c>
    </row>
    <row r="2109" spans="33:34" ht="12.75">
      <c r="AG2109" s="49" t="s">
        <v>2250</v>
      </c>
      <c r="AH2109" s="47" t="s">
        <v>3678</v>
      </c>
    </row>
    <row r="2110" spans="33:34" ht="12.75">
      <c r="AG2110" s="49" t="s">
        <v>2251</v>
      </c>
      <c r="AH2110" s="47" t="s">
        <v>3679</v>
      </c>
    </row>
    <row r="2111" spans="33:34" ht="12.75">
      <c r="AG2111" s="49" t="s">
        <v>2252</v>
      </c>
      <c r="AH2111" s="47" t="s">
        <v>3679</v>
      </c>
    </row>
    <row r="2112" spans="33:34" ht="12.75">
      <c r="AG2112" s="49" t="s">
        <v>2253</v>
      </c>
      <c r="AH2112" s="47" t="s">
        <v>3679</v>
      </c>
    </row>
    <row r="2113" spans="33:34" ht="12.75">
      <c r="AG2113" s="49" t="s">
        <v>2254</v>
      </c>
      <c r="AH2113" s="47" t="s">
        <v>3679</v>
      </c>
    </row>
    <row r="2114" spans="33:34" ht="12.75">
      <c r="AG2114" s="49" t="s">
        <v>2255</v>
      </c>
      <c r="AH2114" s="47" t="s">
        <v>3679</v>
      </c>
    </row>
    <row r="2115" spans="33:34" ht="12.75">
      <c r="AG2115" s="49" t="s">
        <v>2256</v>
      </c>
      <c r="AH2115" s="47" t="s">
        <v>3679</v>
      </c>
    </row>
    <row r="2116" spans="33:34" ht="12.75">
      <c r="AG2116" s="49" t="s">
        <v>2257</v>
      </c>
      <c r="AH2116" s="47" t="s">
        <v>3679</v>
      </c>
    </row>
    <row r="2117" spans="33:34" ht="12.75">
      <c r="AG2117" s="49" t="s">
        <v>2258</v>
      </c>
      <c r="AH2117" s="47" t="s">
        <v>3679</v>
      </c>
    </row>
    <row r="2118" spans="33:34" ht="12.75">
      <c r="AG2118" s="49" t="s">
        <v>2259</v>
      </c>
      <c r="AH2118" s="47" t="s">
        <v>3680</v>
      </c>
    </row>
    <row r="2119" spans="33:34" ht="12.75">
      <c r="AG2119" s="49" t="s">
        <v>2260</v>
      </c>
      <c r="AH2119" s="47" t="s">
        <v>3680</v>
      </c>
    </row>
    <row r="2120" spans="33:34" ht="12.75">
      <c r="AG2120" s="49" t="s">
        <v>2261</v>
      </c>
      <c r="AH2120" s="47" t="s">
        <v>3680</v>
      </c>
    </row>
    <row r="2121" spans="33:34" ht="12.75">
      <c r="AG2121" s="49" t="s">
        <v>2262</v>
      </c>
      <c r="AH2121" s="47" t="s">
        <v>3680</v>
      </c>
    </row>
    <row r="2122" spans="33:34" ht="12.75">
      <c r="AG2122" s="49" t="s">
        <v>2263</v>
      </c>
      <c r="AH2122" s="47" t="s">
        <v>3680</v>
      </c>
    </row>
    <row r="2123" spans="33:34" ht="12.75">
      <c r="AG2123" s="49" t="s">
        <v>2264</v>
      </c>
      <c r="AH2123" s="47" t="s">
        <v>3680</v>
      </c>
    </row>
    <row r="2124" spans="33:34" ht="12.75">
      <c r="AG2124" s="49" t="s">
        <v>2265</v>
      </c>
      <c r="AH2124" s="47" t="s">
        <v>3680</v>
      </c>
    </row>
    <row r="2125" spans="33:34" ht="12.75">
      <c r="AG2125" s="49" t="s">
        <v>2266</v>
      </c>
      <c r="AH2125" s="47" t="s">
        <v>3680</v>
      </c>
    </row>
    <row r="2126" spans="33:34" ht="12.75">
      <c r="AG2126" s="49" t="s">
        <v>2267</v>
      </c>
      <c r="AH2126" s="47" t="s">
        <v>3680</v>
      </c>
    </row>
    <row r="2127" spans="33:34" ht="12.75">
      <c r="AG2127" s="49" t="s">
        <v>2268</v>
      </c>
      <c r="AH2127" s="47" t="s">
        <v>3681</v>
      </c>
    </row>
    <row r="2128" spans="33:34" ht="12.75">
      <c r="AG2128" s="49" t="s">
        <v>2269</v>
      </c>
      <c r="AH2128" s="47" t="s">
        <v>3681</v>
      </c>
    </row>
    <row r="2129" spans="33:34" ht="12.75">
      <c r="AG2129" s="49" t="s">
        <v>2270</v>
      </c>
      <c r="AH2129" s="47" t="s">
        <v>3681</v>
      </c>
    </row>
    <row r="2130" spans="33:34" ht="12.75">
      <c r="AG2130" s="49" t="s">
        <v>2271</v>
      </c>
      <c r="AH2130" s="47" t="s">
        <v>3681</v>
      </c>
    </row>
    <row r="2131" spans="33:34" ht="12.75">
      <c r="AG2131" s="49" t="s">
        <v>2272</v>
      </c>
      <c r="AH2131" s="47" t="s">
        <v>3681</v>
      </c>
    </row>
    <row r="2132" spans="33:34" ht="12.75">
      <c r="AG2132" s="49" t="s">
        <v>2273</v>
      </c>
      <c r="AH2132" s="47" t="s">
        <v>3681</v>
      </c>
    </row>
    <row r="2133" spans="33:34" ht="12.75">
      <c r="AG2133" s="49" t="s">
        <v>2274</v>
      </c>
      <c r="AH2133" s="47" t="s">
        <v>3681</v>
      </c>
    </row>
    <row r="2134" spans="33:34" ht="12.75">
      <c r="AG2134" s="49" t="s">
        <v>2275</v>
      </c>
      <c r="AH2134" s="47" t="s">
        <v>3681</v>
      </c>
    </row>
    <row r="2135" spans="33:34" ht="12.75">
      <c r="AG2135" s="49" t="s">
        <v>2276</v>
      </c>
      <c r="AH2135" s="47" t="s">
        <v>3681</v>
      </c>
    </row>
    <row r="2136" spans="33:34" ht="12.75">
      <c r="AG2136" s="49" t="s">
        <v>2277</v>
      </c>
      <c r="AH2136" s="47" t="s">
        <v>3681</v>
      </c>
    </row>
    <row r="2137" spans="33:34" ht="12.75">
      <c r="AG2137" s="49" t="s">
        <v>2278</v>
      </c>
      <c r="AH2137" s="47" t="s">
        <v>3681</v>
      </c>
    </row>
    <row r="2138" spans="33:34" ht="12.75">
      <c r="AG2138" s="49" t="s">
        <v>2279</v>
      </c>
      <c r="AH2138" s="47" t="s">
        <v>3681</v>
      </c>
    </row>
    <row r="2139" spans="33:34" ht="12.75">
      <c r="AG2139" s="49" t="s">
        <v>2280</v>
      </c>
      <c r="AH2139" s="47" t="s">
        <v>3681</v>
      </c>
    </row>
    <row r="2140" spans="33:34" ht="12.75">
      <c r="AG2140" s="49" t="s">
        <v>2281</v>
      </c>
      <c r="AH2140" s="47" t="s">
        <v>3681</v>
      </c>
    </row>
    <row r="2141" spans="33:34" ht="12.75">
      <c r="AG2141" s="49" t="s">
        <v>2282</v>
      </c>
      <c r="AH2141" s="47" t="s">
        <v>3681</v>
      </c>
    </row>
    <row r="2142" spans="33:34" ht="12.75">
      <c r="AG2142" s="49" t="s">
        <v>2283</v>
      </c>
      <c r="AH2142" s="47" t="s">
        <v>3681</v>
      </c>
    </row>
    <row r="2143" spans="33:34" ht="12.75">
      <c r="AG2143" s="49" t="s">
        <v>2284</v>
      </c>
      <c r="AH2143" s="47" t="s">
        <v>3681</v>
      </c>
    </row>
    <row r="2144" spans="33:34" ht="12.75">
      <c r="AG2144" s="49" t="s">
        <v>2285</v>
      </c>
      <c r="AH2144" s="47" t="s">
        <v>3681</v>
      </c>
    </row>
    <row r="2145" spans="33:34" ht="12.75">
      <c r="AG2145" s="49" t="s">
        <v>2286</v>
      </c>
      <c r="AH2145" s="47" t="s">
        <v>3681</v>
      </c>
    </row>
    <row r="2146" spans="33:34" ht="12.75">
      <c r="AG2146" s="49" t="s">
        <v>2287</v>
      </c>
      <c r="AH2146" s="47" t="s">
        <v>3681</v>
      </c>
    </row>
    <row r="2147" spans="33:34" ht="12.75">
      <c r="AG2147" s="49" t="s">
        <v>2288</v>
      </c>
      <c r="AH2147" s="47" t="s">
        <v>3681</v>
      </c>
    </row>
    <row r="2148" spans="33:34" ht="12.75">
      <c r="AG2148" s="49" t="s">
        <v>2289</v>
      </c>
      <c r="AH2148" s="47" t="s">
        <v>3681</v>
      </c>
    </row>
    <row r="2149" spans="33:34" ht="12.75">
      <c r="AG2149" s="49" t="s">
        <v>2290</v>
      </c>
      <c r="AH2149" s="47" t="s">
        <v>3681</v>
      </c>
    </row>
    <row r="2150" spans="33:34" ht="12.75">
      <c r="AG2150" s="49" t="s">
        <v>2291</v>
      </c>
      <c r="AH2150" s="47" t="s">
        <v>3681</v>
      </c>
    </row>
    <row r="2151" spans="33:34" ht="12.75">
      <c r="AG2151" s="49" t="s">
        <v>2292</v>
      </c>
      <c r="AH2151" s="47" t="s">
        <v>3681</v>
      </c>
    </row>
    <row r="2152" spans="33:34" ht="12.75">
      <c r="AG2152" s="49" t="s">
        <v>2293</v>
      </c>
      <c r="AH2152" s="47" t="s">
        <v>3681</v>
      </c>
    </row>
    <row r="2153" spans="33:34" ht="12.75">
      <c r="AG2153" s="49" t="s">
        <v>2294</v>
      </c>
      <c r="AH2153" s="47" t="s">
        <v>3681</v>
      </c>
    </row>
    <row r="2154" spans="33:34" ht="12.75">
      <c r="AG2154" s="49" t="s">
        <v>2295</v>
      </c>
      <c r="AH2154" s="47" t="s">
        <v>3681</v>
      </c>
    </row>
    <row r="2155" spans="33:34" ht="12.75">
      <c r="AG2155" s="49" t="s">
        <v>2296</v>
      </c>
      <c r="AH2155" s="47" t="s">
        <v>3681</v>
      </c>
    </row>
    <row r="2156" spans="33:34" ht="12.75">
      <c r="AG2156" s="49" t="s">
        <v>2297</v>
      </c>
      <c r="AH2156" s="47" t="s">
        <v>3681</v>
      </c>
    </row>
    <row r="2157" spans="33:34" ht="12.75">
      <c r="AG2157" s="49" t="s">
        <v>2298</v>
      </c>
      <c r="AH2157" s="47" t="s">
        <v>3681</v>
      </c>
    </row>
    <row r="2158" spans="33:34" ht="12.75">
      <c r="AG2158" s="49" t="s">
        <v>2299</v>
      </c>
      <c r="AH2158" s="47" t="s">
        <v>3675</v>
      </c>
    </row>
    <row r="2159" spans="33:34" ht="12.75">
      <c r="AG2159" s="49" t="s">
        <v>2300</v>
      </c>
      <c r="AH2159" s="47" t="s">
        <v>3675</v>
      </c>
    </row>
    <row r="2160" spans="33:34" ht="12.75">
      <c r="AG2160" s="49" t="s">
        <v>2301</v>
      </c>
      <c r="AH2160" s="47" t="s">
        <v>3675</v>
      </c>
    </row>
    <row r="2161" spans="33:34" ht="12.75">
      <c r="AG2161" s="49" t="s">
        <v>2302</v>
      </c>
      <c r="AH2161" s="47" t="s">
        <v>3675</v>
      </c>
    </row>
    <row r="2162" spans="33:34" ht="12.75">
      <c r="AG2162" s="49" t="s">
        <v>2303</v>
      </c>
      <c r="AH2162" s="47" t="s">
        <v>3675</v>
      </c>
    </row>
    <row r="2163" spans="33:34" ht="12.75">
      <c r="AG2163" s="49" t="s">
        <v>2304</v>
      </c>
      <c r="AH2163" s="47" t="s">
        <v>3675</v>
      </c>
    </row>
    <row r="2164" spans="33:34" ht="12.75">
      <c r="AG2164" s="49" t="s">
        <v>2305</v>
      </c>
      <c r="AH2164" s="47" t="s">
        <v>3675</v>
      </c>
    </row>
    <row r="2165" spans="33:34" ht="12.75">
      <c r="AG2165" s="49" t="s">
        <v>2306</v>
      </c>
      <c r="AH2165" s="47" t="s">
        <v>3675</v>
      </c>
    </row>
    <row r="2166" spans="33:34" ht="12.75">
      <c r="AG2166" s="49" t="s">
        <v>2307</v>
      </c>
      <c r="AH2166" s="47" t="s">
        <v>3675</v>
      </c>
    </row>
    <row r="2167" spans="33:34" ht="12.75">
      <c r="AG2167" s="49" t="s">
        <v>2308</v>
      </c>
      <c r="AH2167" s="47" t="s">
        <v>3675</v>
      </c>
    </row>
    <row r="2168" spans="33:34" ht="12.75">
      <c r="AG2168" s="49" t="s">
        <v>2309</v>
      </c>
      <c r="AH2168" s="47" t="s">
        <v>3675</v>
      </c>
    </row>
    <row r="2169" spans="33:34" ht="12.75">
      <c r="AG2169" s="49" t="s">
        <v>2310</v>
      </c>
      <c r="AH2169" s="47" t="s">
        <v>3675</v>
      </c>
    </row>
    <row r="2170" spans="33:34" ht="12.75">
      <c r="AG2170" s="49" t="s">
        <v>2311</v>
      </c>
      <c r="AH2170" s="47" t="s">
        <v>3675</v>
      </c>
    </row>
    <row r="2171" spans="33:34" ht="12.75">
      <c r="AG2171" s="49" t="s">
        <v>2312</v>
      </c>
      <c r="AH2171" s="47" t="s">
        <v>3675</v>
      </c>
    </row>
    <row r="2172" spans="33:34" ht="12.75">
      <c r="AG2172" s="49" t="s">
        <v>2313</v>
      </c>
      <c r="AH2172" s="47" t="s">
        <v>3675</v>
      </c>
    </row>
    <row r="2173" spans="33:34" ht="12.75">
      <c r="AG2173" s="49" t="s">
        <v>2314</v>
      </c>
      <c r="AH2173" s="47" t="s">
        <v>3675</v>
      </c>
    </row>
    <row r="2174" spans="33:34" ht="12.75">
      <c r="AG2174" s="49" t="s">
        <v>2315</v>
      </c>
      <c r="AH2174" s="47" t="s">
        <v>3675</v>
      </c>
    </row>
    <row r="2175" spans="33:34" ht="12.75">
      <c r="AG2175" s="49" t="s">
        <v>2316</v>
      </c>
      <c r="AH2175" s="47" t="s">
        <v>3675</v>
      </c>
    </row>
    <row r="2176" spans="33:34" ht="12.75">
      <c r="AG2176" s="49" t="s">
        <v>2317</v>
      </c>
      <c r="AH2176" s="47" t="s">
        <v>3675</v>
      </c>
    </row>
    <row r="2177" spans="33:34" ht="12.75">
      <c r="AG2177" s="49" t="s">
        <v>2318</v>
      </c>
      <c r="AH2177" s="47" t="s">
        <v>3675</v>
      </c>
    </row>
    <row r="2178" spans="33:34" ht="12.75">
      <c r="AG2178" s="49" t="s">
        <v>2319</v>
      </c>
      <c r="AH2178" s="47" t="s">
        <v>3675</v>
      </c>
    </row>
    <row r="2179" spans="33:34" ht="12.75">
      <c r="AG2179" s="49" t="s">
        <v>2320</v>
      </c>
      <c r="AH2179" s="47" t="s">
        <v>3675</v>
      </c>
    </row>
    <row r="2180" spans="33:34" ht="12.75">
      <c r="AG2180" s="49" t="s">
        <v>2321</v>
      </c>
      <c r="AH2180" s="47" t="s">
        <v>3675</v>
      </c>
    </row>
    <row r="2181" spans="33:34" ht="12.75">
      <c r="AG2181" s="49" t="s">
        <v>2322</v>
      </c>
      <c r="AH2181" s="47" t="s">
        <v>3675</v>
      </c>
    </row>
    <row r="2182" spans="33:34" ht="12.75">
      <c r="AG2182" s="49" t="s">
        <v>2323</v>
      </c>
      <c r="AH2182" s="47" t="s">
        <v>3675</v>
      </c>
    </row>
    <row r="2183" spans="33:34" ht="12.75">
      <c r="AG2183" s="49" t="s">
        <v>2324</v>
      </c>
      <c r="AH2183" s="47" t="s">
        <v>3675</v>
      </c>
    </row>
    <row r="2184" spans="33:34" ht="12.75">
      <c r="AG2184" s="49" t="s">
        <v>2325</v>
      </c>
      <c r="AH2184" s="47" t="s">
        <v>3675</v>
      </c>
    </row>
    <row r="2185" spans="33:34" ht="12.75">
      <c r="AG2185" s="49" t="s">
        <v>2326</v>
      </c>
      <c r="AH2185" s="47" t="s">
        <v>3675</v>
      </c>
    </row>
    <row r="2186" spans="33:34" ht="12.75">
      <c r="AG2186" s="49" t="s">
        <v>2327</v>
      </c>
      <c r="AH2186" s="47" t="s">
        <v>3675</v>
      </c>
    </row>
    <row r="2187" spans="33:34" ht="12.75">
      <c r="AG2187" s="49" t="s">
        <v>2328</v>
      </c>
      <c r="AH2187" s="47" t="s">
        <v>3675</v>
      </c>
    </row>
    <row r="2188" spans="33:34" ht="12.75">
      <c r="AG2188" s="49" t="s">
        <v>2329</v>
      </c>
      <c r="AH2188" s="47" t="s">
        <v>3675</v>
      </c>
    </row>
    <row r="2189" spans="33:34" ht="12.75">
      <c r="AG2189" s="49" t="s">
        <v>2330</v>
      </c>
      <c r="AH2189" s="47" t="s">
        <v>3675</v>
      </c>
    </row>
    <row r="2190" spans="33:34" ht="12.75">
      <c r="AG2190" s="49" t="s">
        <v>2331</v>
      </c>
      <c r="AH2190" s="47" t="s">
        <v>3675</v>
      </c>
    </row>
    <row r="2191" spans="33:34" ht="12.75">
      <c r="AG2191" s="49" t="s">
        <v>2332</v>
      </c>
      <c r="AH2191" s="47" t="s">
        <v>3675</v>
      </c>
    </row>
    <row r="2192" spans="33:34" ht="12.75">
      <c r="AG2192" s="49" t="s">
        <v>2333</v>
      </c>
      <c r="AH2192" s="47" t="s">
        <v>3675</v>
      </c>
    </row>
    <row r="2193" spans="33:34" ht="12.75">
      <c r="AG2193" s="49" t="s">
        <v>2334</v>
      </c>
      <c r="AH2193" s="47" t="s">
        <v>3675</v>
      </c>
    </row>
    <row r="2194" spans="33:34" ht="12.75">
      <c r="AG2194" s="49" t="s">
        <v>2335</v>
      </c>
      <c r="AH2194" s="47" t="s">
        <v>3675</v>
      </c>
    </row>
    <row r="2195" spans="33:34" ht="12.75">
      <c r="AG2195" s="49" t="s">
        <v>2336</v>
      </c>
      <c r="AH2195" s="47" t="s">
        <v>3675</v>
      </c>
    </row>
    <row r="2196" spans="33:34" ht="12.75">
      <c r="AG2196" s="49" t="s">
        <v>2337</v>
      </c>
      <c r="AH2196" s="47" t="s">
        <v>3675</v>
      </c>
    </row>
    <row r="2197" spans="33:34" ht="12.75">
      <c r="AG2197" s="49" t="s">
        <v>2338</v>
      </c>
      <c r="AH2197" s="47" t="s">
        <v>3675</v>
      </c>
    </row>
    <row r="2198" spans="33:34" ht="12.75">
      <c r="AG2198" s="49" t="s">
        <v>2339</v>
      </c>
      <c r="AH2198" s="47" t="s">
        <v>3675</v>
      </c>
    </row>
    <row r="2199" spans="33:34" ht="12.75">
      <c r="AG2199" s="49" t="s">
        <v>2340</v>
      </c>
      <c r="AH2199" s="47" t="s">
        <v>3675</v>
      </c>
    </row>
    <row r="2200" spans="33:34" ht="12.75">
      <c r="AG2200" s="49" t="s">
        <v>2341</v>
      </c>
      <c r="AH2200" s="47" t="s">
        <v>3675</v>
      </c>
    </row>
    <row r="2201" spans="33:34" ht="12.75">
      <c r="AG2201" s="49" t="s">
        <v>2342</v>
      </c>
      <c r="AH2201" s="47" t="s">
        <v>3675</v>
      </c>
    </row>
    <row r="2202" spans="33:34" ht="12.75">
      <c r="AG2202" s="49" t="s">
        <v>2343</v>
      </c>
      <c r="AH2202" s="47" t="s">
        <v>3675</v>
      </c>
    </row>
    <row r="2203" spans="33:34" ht="12.75">
      <c r="AG2203" s="49" t="s">
        <v>2344</v>
      </c>
      <c r="AH2203" s="47" t="s">
        <v>3675</v>
      </c>
    </row>
    <row r="2204" spans="33:34" ht="12.75">
      <c r="AG2204" s="49" t="s">
        <v>2345</v>
      </c>
      <c r="AH2204" s="47" t="s">
        <v>3675</v>
      </c>
    </row>
    <row r="2205" spans="33:34" ht="12.75">
      <c r="AG2205" s="49" t="s">
        <v>2346</v>
      </c>
      <c r="AH2205" s="47" t="s">
        <v>3676</v>
      </c>
    </row>
    <row r="2206" spans="33:34" ht="12.75">
      <c r="AG2206" s="49" t="s">
        <v>2347</v>
      </c>
      <c r="AH2206" s="47" t="s">
        <v>3676</v>
      </c>
    </row>
    <row r="2207" spans="33:34" ht="12.75">
      <c r="AG2207" s="49" t="s">
        <v>2348</v>
      </c>
      <c r="AH2207" s="47" t="s">
        <v>3676</v>
      </c>
    </row>
    <row r="2208" spans="33:34" ht="12.75">
      <c r="AG2208" s="49" t="s">
        <v>2349</v>
      </c>
      <c r="AH2208" s="47" t="s">
        <v>3676</v>
      </c>
    </row>
    <row r="2209" spans="33:34" ht="12.75">
      <c r="AG2209" s="49" t="s">
        <v>2350</v>
      </c>
      <c r="AH2209" s="47" t="s">
        <v>3676</v>
      </c>
    </row>
    <row r="2210" spans="33:34" ht="12.75">
      <c r="AG2210" s="49" t="s">
        <v>2351</v>
      </c>
      <c r="AH2210" s="47" t="s">
        <v>3676</v>
      </c>
    </row>
    <row r="2211" spans="33:34" ht="12.75">
      <c r="AG2211" s="49" t="s">
        <v>2352</v>
      </c>
      <c r="AH2211" s="47" t="s">
        <v>3677</v>
      </c>
    </row>
    <row r="2212" spans="33:34" ht="12.75">
      <c r="AG2212" s="49" t="s">
        <v>2353</v>
      </c>
      <c r="AH2212" s="47" t="s">
        <v>3677</v>
      </c>
    </row>
    <row r="2213" spans="33:34" ht="12.75">
      <c r="AG2213" s="49" t="s">
        <v>2354</v>
      </c>
      <c r="AH2213" s="47" t="s">
        <v>3677</v>
      </c>
    </row>
    <row r="2214" spans="33:34" ht="12.75">
      <c r="AG2214" s="49" t="s">
        <v>2355</v>
      </c>
      <c r="AH2214" s="47" t="s">
        <v>3677</v>
      </c>
    </row>
    <row r="2215" spans="33:34" ht="12.75">
      <c r="AG2215" s="49" t="s">
        <v>2356</v>
      </c>
      <c r="AH2215" s="47" t="s">
        <v>3677</v>
      </c>
    </row>
    <row r="2216" spans="33:34" ht="12.75">
      <c r="AG2216" s="49" t="s">
        <v>2357</v>
      </c>
      <c r="AH2216" s="47" t="s">
        <v>3677</v>
      </c>
    </row>
    <row r="2217" spans="33:34" ht="12.75">
      <c r="AG2217" s="49" t="s">
        <v>2358</v>
      </c>
      <c r="AH2217" s="47" t="s">
        <v>3677</v>
      </c>
    </row>
    <row r="2218" spans="33:34" ht="12.75">
      <c r="AG2218" s="49" t="s">
        <v>2359</v>
      </c>
      <c r="AH2218" s="47" t="s">
        <v>3678</v>
      </c>
    </row>
    <row r="2219" spans="33:34" ht="12.75">
      <c r="AG2219" s="49" t="s">
        <v>2360</v>
      </c>
      <c r="AH2219" s="47" t="s">
        <v>3678</v>
      </c>
    </row>
    <row r="2220" spans="33:34" ht="12.75">
      <c r="AG2220" s="49" t="s">
        <v>2361</v>
      </c>
      <c r="AH2220" s="47" t="s">
        <v>3678</v>
      </c>
    </row>
    <row r="2221" spans="33:34" ht="12.75">
      <c r="AG2221" s="49" t="s">
        <v>2362</v>
      </c>
      <c r="AH2221" s="47" t="s">
        <v>3678</v>
      </c>
    </row>
    <row r="2222" spans="33:34" ht="12.75">
      <c r="AG2222" s="49" t="s">
        <v>2363</v>
      </c>
      <c r="AH2222" s="47" t="s">
        <v>3678</v>
      </c>
    </row>
    <row r="2223" spans="33:34" ht="12.75">
      <c r="AG2223" s="49" t="s">
        <v>2364</v>
      </c>
      <c r="AH2223" s="47" t="s">
        <v>3678</v>
      </c>
    </row>
    <row r="2224" spans="33:34" ht="12.75">
      <c r="AG2224" s="49" t="s">
        <v>2365</v>
      </c>
      <c r="AH2224" s="47" t="s">
        <v>3678</v>
      </c>
    </row>
    <row r="2225" spans="33:34" ht="12.75">
      <c r="AG2225" s="49" t="s">
        <v>2366</v>
      </c>
      <c r="AH2225" s="47" t="s">
        <v>3678</v>
      </c>
    </row>
    <row r="2226" spans="33:34" ht="12.75">
      <c r="AG2226" s="49" t="s">
        <v>2367</v>
      </c>
      <c r="AH2226" s="47" t="s">
        <v>3679</v>
      </c>
    </row>
    <row r="2227" spans="33:34" ht="12.75">
      <c r="AG2227" s="49" t="s">
        <v>2368</v>
      </c>
      <c r="AH2227" s="47" t="s">
        <v>3679</v>
      </c>
    </row>
    <row r="2228" spans="33:34" ht="12.75">
      <c r="AG2228" s="49" t="s">
        <v>2369</v>
      </c>
      <c r="AH2228" s="47" t="s">
        <v>3679</v>
      </c>
    </row>
    <row r="2229" spans="33:34" ht="12.75">
      <c r="AG2229" s="49" t="s">
        <v>2370</v>
      </c>
      <c r="AH2229" s="47" t="s">
        <v>3679</v>
      </c>
    </row>
    <row r="2230" spans="33:34" ht="12.75">
      <c r="AG2230" s="49" t="s">
        <v>2371</v>
      </c>
      <c r="AH2230" s="47" t="s">
        <v>3679</v>
      </c>
    </row>
    <row r="2231" spans="33:34" ht="12.75">
      <c r="AG2231" s="49" t="s">
        <v>2372</v>
      </c>
      <c r="AH2231" s="47" t="s">
        <v>3679</v>
      </c>
    </row>
    <row r="2232" spans="33:34" ht="12.75">
      <c r="AG2232" s="49" t="s">
        <v>2373</v>
      </c>
      <c r="AH2232" s="47" t="s">
        <v>3679</v>
      </c>
    </row>
    <row r="2233" spans="33:34" ht="12.75">
      <c r="AG2233" s="49" t="s">
        <v>2374</v>
      </c>
      <c r="AH2233" s="47" t="s">
        <v>3679</v>
      </c>
    </row>
    <row r="2234" spans="33:34" ht="12.75">
      <c r="AG2234" s="49" t="s">
        <v>2375</v>
      </c>
      <c r="AH2234" s="47" t="s">
        <v>3680</v>
      </c>
    </row>
    <row r="2235" spans="33:34" ht="12.75">
      <c r="AG2235" s="49" t="s">
        <v>2376</v>
      </c>
      <c r="AH2235" s="47" t="s">
        <v>3680</v>
      </c>
    </row>
    <row r="2236" spans="33:34" ht="12.75">
      <c r="AG2236" s="49" t="s">
        <v>2377</v>
      </c>
      <c r="AH2236" s="47" t="s">
        <v>3680</v>
      </c>
    </row>
    <row r="2237" spans="33:34" ht="12.75">
      <c r="AG2237" s="49" t="s">
        <v>2378</v>
      </c>
      <c r="AH2237" s="47" t="s">
        <v>3680</v>
      </c>
    </row>
    <row r="2238" spans="33:34" ht="12.75">
      <c r="AG2238" s="49" t="s">
        <v>2379</v>
      </c>
      <c r="AH2238" s="47" t="s">
        <v>3680</v>
      </c>
    </row>
    <row r="2239" spans="33:34" ht="12.75">
      <c r="AG2239" s="49" t="s">
        <v>2380</v>
      </c>
      <c r="AH2239" s="47" t="s">
        <v>3680</v>
      </c>
    </row>
    <row r="2240" spans="33:34" ht="12.75">
      <c r="AG2240" s="49" t="s">
        <v>2381</v>
      </c>
      <c r="AH2240" s="47" t="s">
        <v>3680</v>
      </c>
    </row>
    <row r="2241" spans="33:34" ht="12.75">
      <c r="AG2241" s="49" t="s">
        <v>2382</v>
      </c>
      <c r="AH2241" s="47" t="s">
        <v>3680</v>
      </c>
    </row>
    <row r="2242" spans="33:34" ht="12.75">
      <c r="AG2242" s="49" t="s">
        <v>2383</v>
      </c>
      <c r="AH2242" s="47" t="s">
        <v>3680</v>
      </c>
    </row>
    <row r="2243" spans="33:34" ht="12.75">
      <c r="AG2243" s="49" t="s">
        <v>2384</v>
      </c>
      <c r="AH2243" s="47" t="s">
        <v>3681</v>
      </c>
    </row>
    <row r="2244" spans="33:34" ht="12.75">
      <c r="AG2244" s="49" t="s">
        <v>2385</v>
      </c>
      <c r="AH2244" s="47" t="s">
        <v>3681</v>
      </c>
    </row>
    <row r="2245" spans="33:34" ht="12.75">
      <c r="AG2245" s="49" t="s">
        <v>2386</v>
      </c>
      <c r="AH2245" s="47" t="s">
        <v>3681</v>
      </c>
    </row>
    <row r="2246" spans="33:34" ht="12.75">
      <c r="AG2246" s="49" t="s">
        <v>2387</v>
      </c>
      <c r="AH2246" s="47" t="s">
        <v>3681</v>
      </c>
    </row>
    <row r="2247" spans="33:34" ht="12.75">
      <c r="AG2247" s="49" t="s">
        <v>2388</v>
      </c>
      <c r="AH2247" s="47" t="s">
        <v>3681</v>
      </c>
    </row>
    <row r="2248" spans="33:34" ht="12.75">
      <c r="AG2248" s="49" t="s">
        <v>2389</v>
      </c>
      <c r="AH2248" s="47" t="s">
        <v>3681</v>
      </c>
    </row>
    <row r="2249" spans="33:34" ht="12.75">
      <c r="AG2249" s="49" t="s">
        <v>2390</v>
      </c>
      <c r="AH2249" s="47" t="s">
        <v>3681</v>
      </c>
    </row>
    <row r="2250" spans="33:34" ht="12.75">
      <c r="AG2250" s="49" t="s">
        <v>2391</v>
      </c>
      <c r="AH2250" s="47" t="s">
        <v>3681</v>
      </c>
    </row>
    <row r="2251" spans="33:34" ht="12.75">
      <c r="AG2251" s="49" t="s">
        <v>2392</v>
      </c>
      <c r="AH2251" s="47" t="s">
        <v>3681</v>
      </c>
    </row>
    <row r="2252" spans="33:34" ht="12.75">
      <c r="AG2252" s="49" t="s">
        <v>2393</v>
      </c>
      <c r="AH2252" s="47" t="s">
        <v>3681</v>
      </c>
    </row>
    <row r="2253" spans="33:34" ht="12.75">
      <c r="AG2253" s="49" t="s">
        <v>2394</v>
      </c>
      <c r="AH2253" s="47" t="s">
        <v>3681</v>
      </c>
    </row>
    <row r="2254" spans="33:34" ht="12.75">
      <c r="AG2254" s="49" t="s">
        <v>2395</v>
      </c>
      <c r="AH2254" s="47" t="s">
        <v>3681</v>
      </c>
    </row>
    <row r="2255" spans="33:34" ht="12.75">
      <c r="AG2255" s="49" t="s">
        <v>2396</v>
      </c>
      <c r="AH2255" s="47" t="s">
        <v>3681</v>
      </c>
    </row>
    <row r="2256" spans="33:34" ht="12.75">
      <c r="AG2256" s="49" t="s">
        <v>2397</v>
      </c>
      <c r="AH2256" s="47" t="s">
        <v>3681</v>
      </c>
    </row>
    <row r="2257" spans="33:34" ht="12.75">
      <c r="AG2257" s="49" t="s">
        <v>2398</v>
      </c>
      <c r="AH2257" s="47" t="s">
        <v>3681</v>
      </c>
    </row>
    <row r="2258" spans="33:34" ht="12.75">
      <c r="AG2258" s="49" t="s">
        <v>2399</v>
      </c>
      <c r="AH2258" s="47" t="s">
        <v>3681</v>
      </c>
    </row>
    <row r="2259" spans="33:34" ht="12.75">
      <c r="AG2259" s="49" t="s">
        <v>2400</v>
      </c>
      <c r="AH2259" s="47" t="s">
        <v>3681</v>
      </c>
    </row>
    <row r="2260" spans="33:34" ht="12.75">
      <c r="AG2260" s="49" t="s">
        <v>2401</v>
      </c>
      <c r="AH2260" s="47" t="s">
        <v>3681</v>
      </c>
    </row>
    <row r="2261" spans="33:34" ht="12.75">
      <c r="AG2261" s="49" t="s">
        <v>2402</v>
      </c>
      <c r="AH2261" s="47" t="s">
        <v>3681</v>
      </c>
    </row>
    <row r="2262" spans="33:34" ht="12.75">
      <c r="AG2262" s="49" t="s">
        <v>2403</v>
      </c>
      <c r="AH2262" s="47" t="s">
        <v>3681</v>
      </c>
    </row>
    <row r="2263" spans="33:34" ht="12.75">
      <c r="AG2263" s="49" t="s">
        <v>2404</v>
      </c>
      <c r="AH2263" s="47" t="s">
        <v>3681</v>
      </c>
    </row>
    <row r="2264" spans="33:34" ht="12.75">
      <c r="AG2264" s="49" t="s">
        <v>2405</v>
      </c>
      <c r="AH2264" s="47" t="s">
        <v>3681</v>
      </c>
    </row>
    <row r="2265" spans="33:34" ht="12.75">
      <c r="AG2265" s="49" t="s">
        <v>2406</v>
      </c>
      <c r="AH2265" s="47" t="s">
        <v>3681</v>
      </c>
    </row>
    <row r="2266" spans="33:34" ht="12.75">
      <c r="AG2266" s="49" t="s">
        <v>2407</v>
      </c>
      <c r="AH2266" s="47" t="s">
        <v>3681</v>
      </c>
    </row>
    <row r="2267" spans="33:34" ht="12.75">
      <c r="AG2267" s="49" t="s">
        <v>2408</v>
      </c>
      <c r="AH2267" s="47" t="s">
        <v>3681</v>
      </c>
    </row>
    <row r="2268" spans="33:34" ht="12.75">
      <c r="AG2268" s="49" t="s">
        <v>2409</v>
      </c>
      <c r="AH2268" s="47" t="s">
        <v>3681</v>
      </c>
    </row>
    <row r="2269" spans="33:34" ht="12.75">
      <c r="AG2269" s="49" t="s">
        <v>2410</v>
      </c>
      <c r="AH2269" s="47" t="s">
        <v>3681</v>
      </c>
    </row>
    <row r="2270" spans="33:34" ht="12.75">
      <c r="AG2270" s="49" t="s">
        <v>2411</v>
      </c>
      <c r="AH2270" s="47" t="s">
        <v>3681</v>
      </c>
    </row>
    <row r="2271" spans="33:34" ht="12.75">
      <c r="AG2271" s="49" t="s">
        <v>2412</v>
      </c>
      <c r="AH2271" s="47" t="s">
        <v>3681</v>
      </c>
    </row>
    <row r="2272" spans="33:34" ht="12.75">
      <c r="AG2272" s="49" t="s">
        <v>2413</v>
      </c>
      <c r="AH2272" s="47" t="s">
        <v>3681</v>
      </c>
    </row>
    <row r="2273" spans="33:34" ht="12.75">
      <c r="AG2273" s="49" t="s">
        <v>2414</v>
      </c>
      <c r="AH2273" s="47" t="s">
        <v>3681</v>
      </c>
    </row>
    <row r="2274" spans="33:34" ht="12.75">
      <c r="AG2274" s="49" t="s">
        <v>2415</v>
      </c>
      <c r="AH2274" s="47" t="s">
        <v>3682</v>
      </c>
    </row>
    <row r="2275" spans="33:34" ht="12.75">
      <c r="AG2275" s="49" t="s">
        <v>2416</v>
      </c>
      <c r="AH2275" s="47" t="s">
        <v>3682</v>
      </c>
    </row>
    <row r="2276" spans="33:34" ht="12.75">
      <c r="AG2276" s="49" t="s">
        <v>2417</v>
      </c>
      <c r="AH2276" s="47" t="s">
        <v>3682</v>
      </c>
    </row>
    <row r="2277" spans="33:34" ht="12.75">
      <c r="AG2277" s="49" t="s">
        <v>2418</v>
      </c>
      <c r="AH2277" s="47" t="s">
        <v>3682</v>
      </c>
    </row>
    <row r="2278" spans="33:34" ht="12.75">
      <c r="AG2278" s="49" t="s">
        <v>2419</v>
      </c>
      <c r="AH2278" s="47" t="s">
        <v>3682</v>
      </c>
    </row>
    <row r="2279" spans="33:34" ht="12.75">
      <c r="AG2279" s="49" t="s">
        <v>2420</v>
      </c>
      <c r="AH2279" s="47" t="s">
        <v>3682</v>
      </c>
    </row>
    <row r="2280" spans="33:34" ht="12.75">
      <c r="AG2280" s="49" t="s">
        <v>2421</v>
      </c>
      <c r="AH2280" s="47" t="s">
        <v>3682</v>
      </c>
    </row>
    <row r="2281" spans="33:34" ht="12.75">
      <c r="AG2281" s="49" t="s">
        <v>2422</v>
      </c>
      <c r="AH2281" s="47" t="s">
        <v>3682</v>
      </c>
    </row>
    <row r="2282" spans="33:34" ht="12.75">
      <c r="AG2282" s="49" t="s">
        <v>2423</v>
      </c>
      <c r="AH2282" s="47" t="s">
        <v>3682</v>
      </c>
    </row>
    <row r="2283" spans="33:34" ht="12.75">
      <c r="AG2283" s="49" t="s">
        <v>2424</v>
      </c>
      <c r="AH2283" s="47" t="s">
        <v>3682</v>
      </c>
    </row>
    <row r="2284" spans="33:34" ht="12.75">
      <c r="AG2284" s="49" t="s">
        <v>2425</v>
      </c>
      <c r="AH2284" s="47" t="s">
        <v>3682</v>
      </c>
    </row>
    <row r="2285" spans="33:34" ht="12.75">
      <c r="AG2285" s="49" t="s">
        <v>2426</v>
      </c>
      <c r="AH2285" s="47" t="s">
        <v>3682</v>
      </c>
    </row>
    <row r="2286" spans="33:34" ht="12.75">
      <c r="AG2286" s="49" t="s">
        <v>2427</v>
      </c>
      <c r="AH2286" s="47" t="s">
        <v>3682</v>
      </c>
    </row>
    <row r="2287" spans="33:34" ht="12.75">
      <c r="AG2287" s="49" t="s">
        <v>2428</v>
      </c>
      <c r="AH2287" s="47" t="s">
        <v>3682</v>
      </c>
    </row>
    <row r="2288" spans="33:34" ht="12.75">
      <c r="AG2288" s="49" t="s">
        <v>2429</v>
      </c>
      <c r="AH2288" s="47" t="s">
        <v>3682</v>
      </c>
    </row>
    <row r="2289" spans="33:34" ht="12.75">
      <c r="AG2289" s="49" t="s">
        <v>2430</v>
      </c>
      <c r="AH2289" s="47" t="s">
        <v>3682</v>
      </c>
    </row>
    <row r="2290" spans="33:34" ht="12.75">
      <c r="AG2290" s="49" t="s">
        <v>2431</v>
      </c>
      <c r="AH2290" s="47" t="s">
        <v>3682</v>
      </c>
    </row>
    <row r="2291" spans="33:34" ht="12.75">
      <c r="AG2291" s="49" t="s">
        <v>2432</v>
      </c>
      <c r="AH2291" s="47" t="s">
        <v>3682</v>
      </c>
    </row>
    <row r="2292" spans="33:34" ht="12.75">
      <c r="AG2292" s="49" t="s">
        <v>2433</v>
      </c>
      <c r="AH2292" s="47" t="s">
        <v>3682</v>
      </c>
    </row>
    <row r="2293" spans="33:34" ht="12.75">
      <c r="AG2293" s="49" t="s">
        <v>2434</v>
      </c>
      <c r="AH2293" s="47" t="s">
        <v>3682</v>
      </c>
    </row>
    <row r="2294" spans="33:34" ht="12.75">
      <c r="AG2294" s="49" t="s">
        <v>2435</v>
      </c>
      <c r="AH2294" s="47" t="s">
        <v>3682</v>
      </c>
    </row>
    <row r="2295" spans="33:34" ht="12.75">
      <c r="AG2295" s="49" t="s">
        <v>2436</v>
      </c>
      <c r="AH2295" s="47" t="s">
        <v>3682</v>
      </c>
    </row>
    <row r="2296" spans="33:34" ht="12.75">
      <c r="AG2296" s="49" t="s">
        <v>2437</v>
      </c>
      <c r="AH2296" s="47" t="s">
        <v>3682</v>
      </c>
    </row>
    <row r="2297" spans="33:34" ht="12.75">
      <c r="AG2297" s="49" t="s">
        <v>2438</v>
      </c>
      <c r="AH2297" s="47" t="s">
        <v>3682</v>
      </c>
    </row>
    <row r="2298" spans="33:34" ht="12.75">
      <c r="AG2298" s="49" t="s">
        <v>2439</v>
      </c>
      <c r="AH2298" s="47" t="s">
        <v>3682</v>
      </c>
    </row>
    <row r="2299" spans="33:34" ht="12.75">
      <c r="AG2299" s="49" t="s">
        <v>2440</v>
      </c>
      <c r="AH2299" s="47" t="s">
        <v>3682</v>
      </c>
    </row>
    <row r="2300" spans="33:34" ht="12.75">
      <c r="AG2300" s="49" t="s">
        <v>2441</v>
      </c>
      <c r="AH2300" s="47" t="s">
        <v>3682</v>
      </c>
    </row>
    <row r="2301" spans="33:34" ht="12.75">
      <c r="AG2301" s="49" t="s">
        <v>2442</v>
      </c>
      <c r="AH2301" s="47" t="s">
        <v>3682</v>
      </c>
    </row>
    <row r="2302" spans="33:34" ht="12.75">
      <c r="AG2302" s="49" t="s">
        <v>2443</v>
      </c>
      <c r="AH2302" s="47" t="s">
        <v>3682</v>
      </c>
    </row>
    <row r="2303" spans="33:34" ht="12.75">
      <c r="AG2303" s="49" t="s">
        <v>2444</v>
      </c>
      <c r="AH2303" s="47" t="s">
        <v>3682</v>
      </c>
    </row>
    <row r="2304" spans="33:34" ht="12.75">
      <c r="AG2304" s="49" t="s">
        <v>2445</v>
      </c>
      <c r="AH2304" s="47" t="s">
        <v>3682</v>
      </c>
    </row>
    <row r="2305" spans="33:34" ht="12.75">
      <c r="AG2305" s="49" t="s">
        <v>2446</v>
      </c>
      <c r="AH2305" s="47" t="s">
        <v>3682</v>
      </c>
    </row>
    <row r="2306" spans="33:34" ht="12.75">
      <c r="AG2306" s="49" t="s">
        <v>2447</v>
      </c>
      <c r="AH2306" s="47" t="s">
        <v>3682</v>
      </c>
    </row>
    <row r="2307" spans="33:34" ht="12.75">
      <c r="AG2307" s="49" t="s">
        <v>2448</v>
      </c>
      <c r="AH2307" s="47" t="s">
        <v>3682</v>
      </c>
    </row>
    <row r="2308" spans="33:34" ht="12.75">
      <c r="AG2308" s="49" t="s">
        <v>2449</v>
      </c>
      <c r="AH2308" s="47" t="s">
        <v>3682</v>
      </c>
    </row>
    <row r="2309" spans="33:34" ht="12.75">
      <c r="AG2309" s="49" t="s">
        <v>2450</v>
      </c>
      <c r="AH2309" s="47" t="s">
        <v>3682</v>
      </c>
    </row>
    <row r="2310" spans="33:34" ht="12.75">
      <c r="AG2310" s="49" t="s">
        <v>2451</v>
      </c>
      <c r="AH2310" s="47" t="s">
        <v>3682</v>
      </c>
    </row>
    <row r="2311" spans="33:34" ht="12.75">
      <c r="AG2311" s="49" t="s">
        <v>2452</v>
      </c>
      <c r="AH2311" s="47" t="s">
        <v>3682</v>
      </c>
    </row>
    <row r="2312" spans="33:34" ht="12.75">
      <c r="AG2312" s="49" t="s">
        <v>2453</v>
      </c>
      <c r="AH2312" s="47" t="s">
        <v>3682</v>
      </c>
    </row>
    <row r="2313" spans="33:34" ht="12.75">
      <c r="AG2313" s="49" t="s">
        <v>2454</v>
      </c>
      <c r="AH2313" s="47" t="s">
        <v>3682</v>
      </c>
    </row>
    <row r="2314" spans="33:34" ht="12.75">
      <c r="AG2314" s="49" t="s">
        <v>2455</v>
      </c>
      <c r="AH2314" s="47" t="s">
        <v>3683</v>
      </c>
    </row>
    <row r="2315" spans="33:34" ht="12.75">
      <c r="AG2315" s="49" t="s">
        <v>2456</v>
      </c>
      <c r="AH2315" s="47" t="s">
        <v>3683</v>
      </c>
    </row>
    <row r="2316" spans="33:34" ht="12.75">
      <c r="AG2316" s="49" t="s">
        <v>2457</v>
      </c>
      <c r="AH2316" s="47" t="s">
        <v>3683</v>
      </c>
    </row>
    <row r="2317" spans="33:34" ht="12.75">
      <c r="AG2317" s="49" t="s">
        <v>2458</v>
      </c>
      <c r="AH2317" s="47" t="s">
        <v>3683</v>
      </c>
    </row>
    <row r="2318" spans="33:34" ht="12.75">
      <c r="AG2318" s="49" t="s">
        <v>2459</v>
      </c>
      <c r="AH2318" s="47" t="s">
        <v>3683</v>
      </c>
    </row>
    <row r="2319" spans="33:34" ht="12.75">
      <c r="AG2319" s="49" t="s">
        <v>2460</v>
      </c>
      <c r="AH2319" s="47" t="s">
        <v>3683</v>
      </c>
    </row>
    <row r="2320" spans="33:34" ht="12.75">
      <c r="AG2320" s="49" t="s">
        <v>2461</v>
      </c>
      <c r="AH2320" s="47" t="s">
        <v>3684</v>
      </c>
    </row>
    <row r="2321" spans="33:34" ht="12.75">
      <c r="AG2321" s="49" t="s">
        <v>2462</v>
      </c>
      <c r="AH2321" s="47" t="s">
        <v>3684</v>
      </c>
    </row>
    <row r="2322" spans="33:34" ht="12.75">
      <c r="AG2322" s="49" t="s">
        <v>2463</v>
      </c>
      <c r="AH2322" s="47" t="s">
        <v>3684</v>
      </c>
    </row>
    <row r="2323" spans="33:34" ht="12.75">
      <c r="AG2323" s="49" t="s">
        <v>2464</v>
      </c>
      <c r="AH2323" s="47" t="s">
        <v>3684</v>
      </c>
    </row>
    <row r="2324" spans="33:34" ht="12.75">
      <c r="AG2324" s="49" t="s">
        <v>2465</v>
      </c>
      <c r="AH2324" s="47" t="s">
        <v>3684</v>
      </c>
    </row>
    <row r="2325" spans="33:34" ht="12.75">
      <c r="AG2325" s="49" t="s">
        <v>2466</v>
      </c>
      <c r="AH2325" s="47" t="s">
        <v>3684</v>
      </c>
    </row>
    <row r="2326" spans="33:34" ht="12.75">
      <c r="AG2326" s="49" t="s">
        <v>2467</v>
      </c>
      <c r="AH2326" s="47" t="s">
        <v>3684</v>
      </c>
    </row>
    <row r="2327" spans="33:34" ht="12.75">
      <c r="AG2327" s="49" t="s">
        <v>2468</v>
      </c>
      <c r="AH2327" s="47" t="s">
        <v>3685</v>
      </c>
    </row>
    <row r="2328" spans="33:34" ht="12.75">
      <c r="AG2328" s="49" t="s">
        <v>2469</v>
      </c>
      <c r="AH2328" s="47" t="s">
        <v>3685</v>
      </c>
    </row>
    <row r="2329" spans="33:34" ht="12.75">
      <c r="AG2329" s="49" t="s">
        <v>2470</v>
      </c>
      <c r="AH2329" s="47" t="s">
        <v>3685</v>
      </c>
    </row>
    <row r="2330" spans="33:34" ht="12.75">
      <c r="AG2330" s="49" t="s">
        <v>2471</v>
      </c>
      <c r="AH2330" s="47" t="s">
        <v>3685</v>
      </c>
    </row>
    <row r="2331" spans="33:34" ht="12.75">
      <c r="AG2331" s="49" t="s">
        <v>2472</v>
      </c>
      <c r="AH2331" s="47" t="s">
        <v>3685</v>
      </c>
    </row>
    <row r="2332" spans="33:34" ht="12.75">
      <c r="AG2332" s="49" t="s">
        <v>2473</v>
      </c>
      <c r="AH2332" s="47" t="s">
        <v>3685</v>
      </c>
    </row>
    <row r="2333" spans="33:34" ht="12.75">
      <c r="AG2333" s="49" t="s">
        <v>2474</v>
      </c>
      <c r="AH2333" s="47" t="s">
        <v>3685</v>
      </c>
    </row>
    <row r="2334" spans="33:34" ht="12.75">
      <c r="AG2334" s="49" t="s">
        <v>2475</v>
      </c>
      <c r="AH2334" s="47" t="s">
        <v>3685</v>
      </c>
    </row>
    <row r="2335" spans="33:34" ht="12.75">
      <c r="AG2335" s="49" t="s">
        <v>2476</v>
      </c>
      <c r="AH2335" s="47" t="s">
        <v>3674</v>
      </c>
    </row>
    <row r="2336" spans="33:34" ht="12.75">
      <c r="AG2336" s="49" t="s">
        <v>2477</v>
      </c>
      <c r="AH2336" s="47" t="s">
        <v>3674</v>
      </c>
    </row>
    <row r="2337" spans="33:34" ht="12.75">
      <c r="AG2337" s="49" t="s">
        <v>2478</v>
      </c>
      <c r="AH2337" s="47" t="s">
        <v>3674</v>
      </c>
    </row>
    <row r="2338" spans="33:34" ht="12.75">
      <c r="AG2338" s="49" t="s">
        <v>2479</v>
      </c>
      <c r="AH2338" s="47" t="s">
        <v>3674</v>
      </c>
    </row>
    <row r="2339" spans="33:34" ht="12.75">
      <c r="AG2339" s="49" t="s">
        <v>2480</v>
      </c>
      <c r="AH2339" s="47" t="s">
        <v>3674</v>
      </c>
    </row>
    <row r="2340" spans="33:34" ht="12.75">
      <c r="AG2340" s="49" t="s">
        <v>2481</v>
      </c>
      <c r="AH2340" s="47" t="s">
        <v>3674</v>
      </c>
    </row>
    <row r="2341" spans="33:34" ht="12.75">
      <c r="AG2341" s="49" t="s">
        <v>2482</v>
      </c>
      <c r="AH2341" s="47" t="s">
        <v>3674</v>
      </c>
    </row>
    <row r="2342" spans="33:34" ht="12.75">
      <c r="AG2342" s="49" t="s">
        <v>2483</v>
      </c>
      <c r="AH2342" s="47" t="s">
        <v>3674</v>
      </c>
    </row>
    <row r="2343" spans="33:34" ht="12.75">
      <c r="AG2343" s="49" t="s">
        <v>2484</v>
      </c>
      <c r="AH2343" s="47" t="s">
        <v>3674</v>
      </c>
    </row>
    <row r="2344" spans="33:34" ht="12.75">
      <c r="AG2344" s="49" t="s">
        <v>2485</v>
      </c>
      <c r="AH2344" s="47" t="s">
        <v>3674</v>
      </c>
    </row>
    <row r="2345" spans="33:34" ht="12.75">
      <c r="AG2345" s="49" t="s">
        <v>2486</v>
      </c>
      <c r="AH2345" s="47" t="s">
        <v>3674</v>
      </c>
    </row>
    <row r="2346" spans="33:34" ht="12.75">
      <c r="AG2346" s="49" t="s">
        <v>2487</v>
      </c>
      <c r="AH2346" s="47" t="s">
        <v>3674</v>
      </c>
    </row>
    <row r="2347" spans="33:34" ht="12.75">
      <c r="AG2347" s="49" t="s">
        <v>2488</v>
      </c>
      <c r="AH2347" s="47" t="s">
        <v>3674</v>
      </c>
    </row>
    <row r="2348" spans="33:34" ht="12.75">
      <c r="AG2348" s="49" t="s">
        <v>2489</v>
      </c>
      <c r="AH2348" s="47" t="s">
        <v>3674</v>
      </c>
    </row>
    <row r="2349" spans="33:34" ht="12.75">
      <c r="AG2349" s="49" t="s">
        <v>2490</v>
      </c>
      <c r="AH2349" s="47" t="s">
        <v>3674</v>
      </c>
    </row>
    <row r="2350" spans="33:34" ht="12.75">
      <c r="AG2350" s="49" t="s">
        <v>2491</v>
      </c>
      <c r="AH2350" s="47" t="s">
        <v>3674</v>
      </c>
    </row>
    <row r="2351" spans="33:34" ht="12.75">
      <c r="AG2351" s="49" t="s">
        <v>2492</v>
      </c>
      <c r="AH2351" s="47" t="s">
        <v>3674</v>
      </c>
    </row>
    <row r="2352" spans="33:34" ht="12.75">
      <c r="AG2352" s="49" t="s">
        <v>2493</v>
      </c>
      <c r="AH2352" s="47" t="s">
        <v>3674</v>
      </c>
    </row>
    <row r="2353" spans="33:34" ht="12.75">
      <c r="AG2353" s="49" t="s">
        <v>2494</v>
      </c>
      <c r="AH2353" s="47" t="s">
        <v>3674</v>
      </c>
    </row>
    <row r="2354" spans="33:34" ht="12.75">
      <c r="AG2354" s="49" t="s">
        <v>2495</v>
      </c>
      <c r="AH2354" s="47" t="s">
        <v>3674</v>
      </c>
    </row>
    <row r="2355" spans="33:34" ht="12.75">
      <c r="AG2355" s="49" t="s">
        <v>2496</v>
      </c>
      <c r="AH2355" s="47" t="s">
        <v>3674</v>
      </c>
    </row>
    <row r="2356" spans="33:34" ht="12.75">
      <c r="AG2356" s="49" t="s">
        <v>2497</v>
      </c>
      <c r="AH2356" s="47" t="s">
        <v>3674</v>
      </c>
    </row>
    <row r="2357" spans="33:34" ht="12.75">
      <c r="AG2357" s="49" t="s">
        <v>2498</v>
      </c>
      <c r="AH2357" s="47" t="s">
        <v>3674</v>
      </c>
    </row>
    <row r="2358" spans="33:34" ht="12.75">
      <c r="AG2358" s="49" t="s">
        <v>2499</v>
      </c>
      <c r="AH2358" s="47" t="s">
        <v>3674</v>
      </c>
    </row>
    <row r="2359" spans="33:34" ht="12.75">
      <c r="AG2359" s="49" t="s">
        <v>2500</v>
      </c>
      <c r="AH2359" s="47" t="s">
        <v>3674</v>
      </c>
    </row>
    <row r="2360" spans="33:34" ht="12.75">
      <c r="AG2360" s="49" t="s">
        <v>2501</v>
      </c>
      <c r="AH2360" s="47" t="s">
        <v>3674</v>
      </c>
    </row>
    <row r="2361" spans="33:34" ht="12.75">
      <c r="AG2361" s="49" t="s">
        <v>2502</v>
      </c>
      <c r="AH2361" s="47" t="s">
        <v>3674</v>
      </c>
    </row>
    <row r="2362" spans="33:34" ht="12.75">
      <c r="AG2362" s="49" t="s">
        <v>2503</v>
      </c>
      <c r="AH2362" s="47" t="s">
        <v>3674</v>
      </c>
    </row>
    <row r="2363" spans="33:34" ht="12.75">
      <c r="AG2363" s="49" t="s">
        <v>2504</v>
      </c>
      <c r="AH2363" s="47" t="s">
        <v>3674</v>
      </c>
    </row>
    <row r="2364" spans="33:34" ht="12.75">
      <c r="AG2364" s="49" t="s">
        <v>2505</v>
      </c>
      <c r="AH2364" s="47" t="s">
        <v>3674</v>
      </c>
    </row>
    <row r="2365" spans="33:34" ht="12.75">
      <c r="AG2365" s="49" t="s">
        <v>2506</v>
      </c>
      <c r="AH2365" s="47" t="s">
        <v>3674</v>
      </c>
    </row>
    <row r="2366" spans="33:34" ht="12.75">
      <c r="AG2366" s="49" t="s">
        <v>2507</v>
      </c>
      <c r="AH2366" s="47" t="s">
        <v>3674</v>
      </c>
    </row>
    <row r="2367" spans="33:34" ht="12.75">
      <c r="AG2367" s="49" t="s">
        <v>2508</v>
      </c>
      <c r="AH2367" s="47" t="s">
        <v>3674</v>
      </c>
    </row>
    <row r="2368" spans="33:34" ht="12.75">
      <c r="AG2368" s="49" t="s">
        <v>2509</v>
      </c>
      <c r="AH2368" s="47" t="s">
        <v>3674</v>
      </c>
    </row>
    <row r="2369" spans="33:34" ht="12.75">
      <c r="AG2369" s="49" t="s">
        <v>2510</v>
      </c>
      <c r="AH2369" s="47" t="s">
        <v>3674</v>
      </c>
    </row>
    <row r="2370" spans="33:34" ht="12.75">
      <c r="AG2370" s="49" t="s">
        <v>2511</v>
      </c>
      <c r="AH2370" s="47" t="s">
        <v>3674</v>
      </c>
    </row>
    <row r="2371" spans="33:34" ht="12.75">
      <c r="AG2371" s="49" t="s">
        <v>2512</v>
      </c>
      <c r="AH2371" s="47" t="s">
        <v>3674</v>
      </c>
    </row>
    <row r="2372" spans="33:34" ht="12.75">
      <c r="AG2372" s="49" t="s">
        <v>2513</v>
      </c>
      <c r="AH2372" s="47" t="s">
        <v>3674</v>
      </c>
    </row>
    <row r="2373" spans="33:34" ht="12.75">
      <c r="AG2373" s="49" t="s">
        <v>2514</v>
      </c>
      <c r="AH2373" s="47" t="s">
        <v>3674</v>
      </c>
    </row>
    <row r="2374" spans="33:34" ht="12.75">
      <c r="AG2374" s="49" t="s">
        <v>2515</v>
      </c>
      <c r="AH2374" s="47" t="s">
        <v>3674</v>
      </c>
    </row>
    <row r="2375" spans="33:34" ht="12.75">
      <c r="AG2375" s="49" t="s">
        <v>2516</v>
      </c>
      <c r="AH2375" s="47" t="s">
        <v>3674</v>
      </c>
    </row>
    <row r="2376" spans="33:34" ht="12.75">
      <c r="AG2376" s="49" t="s">
        <v>2517</v>
      </c>
      <c r="AH2376" s="47" t="s">
        <v>3674</v>
      </c>
    </row>
    <row r="2377" spans="33:34" ht="12.75">
      <c r="AG2377" s="49" t="s">
        <v>2518</v>
      </c>
      <c r="AH2377" s="47" t="s">
        <v>3674</v>
      </c>
    </row>
    <row r="2378" spans="33:34" ht="12.75">
      <c r="AG2378" s="49" t="s">
        <v>2519</v>
      </c>
      <c r="AH2378" s="47" t="s">
        <v>3674</v>
      </c>
    </row>
    <row r="2379" spans="33:34" ht="12.75">
      <c r="AG2379" s="49" t="s">
        <v>2520</v>
      </c>
      <c r="AH2379" s="47" t="s">
        <v>3674</v>
      </c>
    </row>
    <row r="2380" spans="33:34" ht="12.75">
      <c r="AG2380" s="49" t="s">
        <v>2521</v>
      </c>
      <c r="AH2380" s="47" t="s">
        <v>3674</v>
      </c>
    </row>
    <row r="2381" spans="33:34" ht="12.75">
      <c r="AG2381" s="49" t="s">
        <v>2522</v>
      </c>
      <c r="AH2381" s="47" t="s">
        <v>3674</v>
      </c>
    </row>
    <row r="2382" spans="33:34" ht="12.75">
      <c r="AG2382" s="49" t="s">
        <v>2523</v>
      </c>
      <c r="AH2382" s="47" t="s">
        <v>3674</v>
      </c>
    </row>
    <row r="2383" spans="33:34" ht="12.75">
      <c r="AG2383" s="49" t="s">
        <v>2524</v>
      </c>
      <c r="AH2383" s="47" t="s">
        <v>3674</v>
      </c>
    </row>
    <row r="2384" spans="33:34" ht="12.75">
      <c r="AG2384" s="49" t="s">
        <v>2525</v>
      </c>
      <c r="AH2384" s="47" t="s">
        <v>3674</v>
      </c>
    </row>
    <row r="2385" spans="33:34" ht="12.75">
      <c r="AG2385" s="49" t="s">
        <v>2526</v>
      </c>
      <c r="AH2385" s="47" t="s">
        <v>3674</v>
      </c>
    </row>
    <row r="2386" spans="33:34" ht="12.75">
      <c r="AG2386" s="49" t="s">
        <v>2527</v>
      </c>
      <c r="AH2386" s="47" t="s">
        <v>3674</v>
      </c>
    </row>
    <row r="2387" spans="33:34" ht="12.75">
      <c r="AG2387" s="49" t="s">
        <v>2528</v>
      </c>
      <c r="AH2387" s="47" t="s">
        <v>3674</v>
      </c>
    </row>
    <row r="2388" spans="33:34" ht="12.75">
      <c r="AG2388" s="49" t="s">
        <v>2529</v>
      </c>
      <c r="AH2388" s="47" t="s">
        <v>3674</v>
      </c>
    </row>
    <row r="2389" spans="33:34" ht="12.75">
      <c r="AG2389" s="49" t="s">
        <v>2530</v>
      </c>
      <c r="AH2389" s="47" t="s">
        <v>3674</v>
      </c>
    </row>
    <row r="2390" spans="33:34" ht="12.75">
      <c r="AG2390" s="49" t="s">
        <v>2532</v>
      </c>
      <c r="AH2390" s="47" t="s">
        <v>3682</v>
      </c>
    </row>
    <row r="2391" spans="33:34" ht="12.75">
      <c r="AG2391" s="49" t="s">
        <v>2533</v>
      </c>
      <c r="AH2391" s="47" t="s">
        <v>3682</v>
      </c>
    </row>
    <row r="2392" spans="33:34" ht="12.75">
      <c r="AG2392" s="49" t="s">
        <v>2534</v>
      </c>
      <c r="AH2392" s="47" t="s">
        <v>3682</v>
      </c>
    </row>
    <row r="2393" spans="33:34" ht="12.75">
      <c r="AG2393" s="49" t="s">
        <v>2535</v>
      </c>
      <c r="AH2393" s="47" t="s">
        <v>3682</v>
      </c>
    </row>
    <row r="2394" spans="33:34" ht="12.75">
      <c r="AG2394" s="49" t="s">
        <v>2536</v>
      </c>
      <c r="AH2394" s="47" t="s">
        <v>3682</v>
      </c>
    </row>
    <row r="2395" spans="33:34" ht="12.75">
      <c r="AG2395" s="49" t="s">
        <v>2537</v>
      </c>
      <c r="AH2395" s="47" t="s">
        <v>3682</v>
      </c>
    </row>
    <row r="2396" spans="33:34" ht="12.75">
      <c r="AG2396" s="49" t="s">
        <v>2538</v>
      </c>
      <c r="AH2396" s="47" t="s">
        <v>3682</v>
      </c>
    </row>
    <row r="2397" spans="33:34" ht="12.75">
      <c r="AG2397" s="49" t="s">
        <v>2539</v>
      </c>
      <c r="AH2397" s="47" t="s">
        <v>3682</v>
      </c>
    </row>
    <row r="2398" spans="33:34" ht="12.75">
      <c r="AG2398" s="49" t="s">
        <v>2540</v>
      </c>
      <c r="AH2398" s="47" t="s">
        <v>3682</v>
      </c>
    </row>
    <row r="2399" spans="33:34" ht="12.75">
      <c r="AG2399" s="49" t="s">
        <v>2541</v>
      </c>
      <c r="AH2399" s="47" t="s">
        <v>3682</v>
      </c>
    </row>
    <row r="2400" spans="33:34" ht="12.75">
      <c r="AG2400" s="49" t="s">
        <v>2542</v>
      </c>
      <c r="AH2400" s="47" t="s">
        <v>3682</v>
      </c>
    </row>
    <row r="2401" spans="33:34" ht="12.75">
      <c r="AG2401" s="49" t="s">
        <v>2543</v>
      </c>
      <c r="AH2401" s="47" t="s">
        <v>3682</v>
      </c>
    </row>
    <row r="2402" spans="33:34" ht="12.75">
      <c r="AG2402" s="49" t="s">
        <v>2544</v>
      </c>
      <c r="AH2402" s="47" t="s">
        <v>3682</v>
      </c>
    </row>
    <row r="2403" spans="33:34" ht="12.75">
      <c r="AG2403" s="49" t="s">
        <v>2545</v>
      </c>
      <c r="AH2403" s="47" t="s">
        <v>3682</v>
      </c>
    </row>
    <row r="2404" spans="33:34" ht="12.75">
      <c r="AG2404" s="49" t="s">
        <v>2546</v>
      </c>
      <c r="AH2404" s="47" t="s">
        <v>3682</v>
      </c>
    </row>
    <row r="2405" spans="33:34" ht="12.75">
      <c r="AG2405" s="49" t="s">
        <v>2547</v>
      </c>
      <c r="AH2405" s="47" t="s">
        <v>3682</v>
      </c>
    </row>
    <row r="2406" spans="33:34" ht="12.75">
      <c r="AG2406" s="49" t="s">
        <v>2548</v>
      </c>
      <c r="AH2406" s="47" t="s">
        <v>3682</v>
      </c>
    </row>
    <row r="2407" spans="33:34" ht="12.75">
      <c r="AG2407" s="49" t="s">
        <v>2549</v>
      </c>
      <c r="AH2407" s="47" t="s">
        <v>3682</v>
      </c>
    </row>
    <row r="2408" spans="33:34" ht="12.75">
      <c r="AG2408" s="49" t="s">
        <v>2550</v>
      </c>
      <c r="AH2408" s="47" t="s">
        <v>3682</v>
      </c>
    </row>
    <row r="2409" spans="33:34" ht="12.75">
      <c r="AG2409" s="49" t="s">
        <v>2551</v>
      </c>
      <c r="AH2409" s="47" t="s">
        <v>3682</v>
      </c>
    </row>
    <row r="2410" spans="33:34" ht="12.75">
      <c r="AG2410" s="49" t="s">
        <v>2552</v>
      </c>
      <c r="AH2410" s="47" t="s">
        <v>3682</v>
      </c>
    </row>
    <row r="2411" spans="33:34" ht="12.75">
      <c r="AG2411" s="49" t="s">
        <v>2553</v>
      </c>
      <c r="AH2411" s="47" t="s">
        <v>3682</v>
      </c>
    </row>
    <row r="2412" spans="33:34" ht="12.75">
      <c r="AG2412" s="49" t="s">
        <v>2554</v>
      </c>
      <c r="AH2412" s="47" t="s">
        <v>3682</v>
      </c>
    </row>
    <row r="2413" spans="33:34" ht="12.75">
      <c r="AG2413" s="49" t="s">
        <v>2555</v>
      </c>
      <c r="AH2413" s="47" t="s">
        <v>3682</v>
      </c>
    </row>
    <row r="2414" spans="33:34" ht="12.75">
      <c r="AG2414" s="49" t="s">
        <v>2556</v>
      </c>
      <c r="AH2414" s="47" t="s">
        <v>3682</v>
      </c>
    </row>
    <row r="2415" spans="33:34" ht="12.75">
      <c r="AG2415" s="49" t="s">
        <v>2557</v>
      </c>
      <c r="AH2415" s="47" t="s">
        <v>3682</v>
      </c>
    </row>
    <row r="2416" spans="33:34" ht="12.75">
      <c r="AG2416" s="49" t="s">
        <v>2558</v>
      </c>
      <c r="AH2416" s="47" t="s">
        <v>3682</v>
      </c>
    </row>
    <row r="2417" spans="33:34" ht="12.75">
      <c r="AG2417" s="49" t="s">
        <v>2559</v>
      </c>
      <c r="AH2417" s="47" t="s">
        <v>3682</v>
      </c>
    </row>
    <row r="2418" spans="33:34" ht="12.75">
      <c r="AG2418" s="49" t="s">
        <v>2560</v>
      </c>
      <c r="AH2418" s="47" t="s">
        <v>3682</v>
      </c>
    </row>
    <row r="2419" spans="33:34" ht="12.75">
      <c r="AG2419" s="49" t="s">
        <v>2561</v>
      </c>
      <c r="AH2419" s="47" t="s">
        <v>3682</v>
      </c>
    </row>
    <row r="2420" spans="33:34" ht="12.75">
      <c r="AG2420" s="49" t="s">
        <v>2562</v>
      </c>
      <c r="AH2420" s="47" t="s">
        <v>3682</v>
      </c>
    </row>
    <row r="2421" spans="33:34" ht="12.75">
      <c r="AG2421" s="49" t="s">
        <v>2563</v>
      </c>
      <c r="AH2421" s="47" t="s">
        <v>3682</v>
      </c>
    </row>
    <row r="2422" spans="33:34" ht="12.75">
      <c r="AG2422" s="49" t="s">
        <v>2564</v>
      </c>
      <c r="AH2422" s="47" t="s">
        <v>3682</v>
      </c>
    </row>
    <row r="2423" spans="33:34" ht="12.75">
      <c r="AG2423" s="49" t="s">
        <v>2565</v>
      </c>
      <c r="AH2423" s="47" t="s">
        <v>3682</v>
      </c>
    </row>
    <row r="2424" spans="33:34" ht="12.75">
      <c r="AG2424" s="49" t="s">
        <v>2566</v>
      </c>
      <c r="AH2424" s="47" t="s">
        <v>3682</v>
      </c>
    </row>
    <row r="2425" spans="33:34" ht="12.75">
      <c r="AG2425" s="49" t="s">
        <v>2567</v>
      </c>
      <c r="AH2425" s="47" t="s">
        <v>3682</v>
      </c>
    </row>
    <row r="2426" spans="33:34" ht="12.75">
      <c r="AG2426" s="49" t="s">
        <v>2568</v>
      </c>
      <c r="AH2426" s="47" t="s">
        <v>3682</v>
      </c>
    </row>
    <row r="2427" spans="33:34" ht="12.75">
      <c r="AG2427" s="49" t="s">
        <v>2569</v>
      </c>
      <c r="AH2427" s="47" t="s">
        <v>3682</v>
      </c>
    </row>
    <row r="2428" spans="33:34" ht="12.75">
      <c r="AG2428" s="49" t="s">
        <v>2570</v>
      </c>
      <c r="AH2428" s="47" t="s">
        <v>3682</v>
      </c>
    </row>
    <row r="2429" spans="33:34" ht="12.75">
      <c r="AG2429" s="49" t="s">
        <v>2571</v>
      </c>
      <c r="AH2429" s="47" t="s">
        <v>3682</v>
      </c>
    </row>
    <row r="2430" spans="33:34" ht="12.75">
      <c r="AG2430" s="49" t="s">
        <v>2572</v>
      </c>
      <c r="AH2430" s="47" t="s">
        <v>3683</v>
      </c>
    </row>
    <row r="2431" spans="33:34" ht="12.75">
      <c r="AG2431" s="49" t="s">
        <v>2573</v>
      </c>
      <c r="AH2431" s="47" t="s">
        <v>3683</v>
      </c>
    </row>
    <row r="2432" spans="33:34" ht="12.75">
      <c r="AG2432" s="49" t="s">
        <v>2574</v>
      </c>
      <c r="AH2432" s="47" t="s">
        <v>3683</v>
      </c>
    </row>
    <row r="2433" spans="33:34" ht="12.75">
      <c r="AG2433" s="49" t="s">
        <v>2575</v>
      </c>
      <c r="AH2433" s="47" t="s">
        <v>3683</v>
      </c>
    </row>
    <row r="2434" spans="33:34" ht="12.75">
      <c r="AG2434" s="49" t="s">
        <v>2576</v>
      </c>
      <c r="AH2434" s="47" t="s">
        <v>3683</v>
      </c>
    </row>
    <row r="2435" spans="33:34" ht="12.75">
      <c r="AG2435" s="49" t="s">
        <v>2577</v>
      </c>
      <c r="AH2435" s="47" t="s">
        <v>3683</v>
      </c>
    </row>
    <row r="2436" spans="33:34" ht="12.75">
      <c r="AG2436" s="49" t="s">
        <v>2578</v>
      </c>
      <c r="AH2436" s="47" t="s">
        <v>3684</v>
      </c>
    </row>
    <row r="2437" spans="33:34" ht="12.75">
      <c r="AG2437" s="49" t="s">
        <v>2579</v>
      </c>
      <c r="AH2437" s="47" t="s">
        <v>3684</v>
      </c>
    </row>
    <row r="2438" spans="33:34" ht="12.75">
      <c r="AG2438" s="49" t="s">
        <v>2580</v>
      </c>
      <c r="AH2438" s="47" t="s">
        <v>3684</v>
      </c>
    </row>
    <row r="2439" spans="33:34" ht="12.75">
      <c r="AG2439" s="49" t="s">
        <v>2581</v>
      </c>
      <c r="AH2439" s="47" t="s">
        <v>3684</v>
      </c>
    </row>
    <row r="2440" spans="33:34" ht="12.75">
      <c r="AG2440" s="49" t="s">
        <v>2582</v>
      </c>
      <c r="AH2440" s="47" t="s">
        <v>3684</v>
      </c>
    </row>
    <row r="2441" spans="33:34" ht="12.75">
      <c r="AG2441" s="49" t="s">
        <v>2583</v>
      </c>
      <c r="AH2441" s="47" t="s">
        <v>3684</v>
      </c>
    </row>
    <row r="2442" spans="33:34" ht="12.75">
      <c r="AG2442" s="49" t="s">
        <v>2584</v>
      </c>
      <c r="AH2442" s="47" t="s">
        <v>3684</v>
      </c>
    </row>
    <row r="2443" spans="33:34" ht="12.75">
      <c r="AG2443" s="49" t="s">
        <v>2585</v>
      </c>
      <c r="AH2443" s="47" t="s">
        <v>3685</v>
      </c>
    </row>
    <row r="2444" spans="33:34" ht="12.75">
      <c r="AG2444" s="49" t="s">
        <v>2586</v>
      </c>
      <c r="AH2444" s="47" t="s">
        <v>3685</v>
      </c>
    </row>
    <row r="2445" spans="33:34" ht="12.75">
      <c r="AG2445" s="49" t="s">
        <v>2587</v>
      </c>
      <c r="AH2445" s="47" t="s">
        <v>3685</v>
      </c>
    </row>
    <row r="2446" spans="33:34" ht="12.75">
      <c r="AG2446" s="49" t="s">
        <v>2588</v>
      </c>
      <c r="AH2446" s="47" t="s">
        <v>3685</v>
      </c>
    </row>
    <row r="2447" spans="33:34" ht="12.75">
      <c r="AG2447" s="49" t="s">
        <v>2589</v>
      </c>
      <c r="AH2447" s="47" t="s">
        <v>3685</v>
      </c>
    </row>
    <row r="2448" spans="33:34" ht="12.75">
      <c r="AG2448" s="49" t="s">
        <v>2590</v>
      </c>
      <c r="AH2448" s="47" t="s">
        <v>3685</v>
      </c>
    </row>
    <row r="2449" spans="33:34" ht="12.75">
      <c r="AG2449" s="49" t="s">
        <v>2591</v>
      </c>
      <c r="AH2449" s="47" t="s">
        <v>3685</v>
      </c>
    </row>
    <row r="2450" spans="33:34" ht="12.75">
      <c r="AG2450" s="49" t="s">
        <v>2592</v>
      </c>
      <c r="AH2450" s="47" t="s">
        <v>3685</v>
      </c>
    </row>
    <row r="2451" spans="33:34" ht="12.75">
      <c r="AG2451" s="49" t="s">
        <v>2593</v>
      </c>
      <c r="AH2451" s="47" t="s">
        <v>3674</v>
      </c>
    </row>
    <row r="2452" spans="33:34" ht="12.75">
      <c r="AG2452" s="49" t="s">
        <v>2594</v>
      </c>
      <c r="AH2452" s="47" t="s">
        <v>3674</v>
      </c>
    </row>
    <row r="2453" spans="33:34" ht="12.75">
      <c r="AG2453" s="49" t="s">
        <v>2595</v>
      </c>
      <c r="AH2453" s="47" t="s">
        <v>3674</v>
      </c>
    </row>
    <row r="2454" spans="33:34" ht="12.75">
      <c r="AG2454" s="49" t="s">
        <v>2596</v>
      </c>
      <c r="AH2454" s="47" t="s">
        <v>3674</v>
      </c>
    </row>
    <row r="2455" spans="33:34" ht="12.75">
      <c r="AG2455" s="49" t="s">
        <v>2597</v>
      </c>
      <c r="AH2455" s="47" t="s">
        <v>3674</v>
      </c>
    </row>
    <row r="2456" spans="33:34" ht="12.75">
      <c r="AG2456" s="49" t="s">
        <v>2598</v>
      </c>
      <c r="AH2456" s="47" t="s">
        <v>3674</v>
      </c>
    </row>
    <row r="2457" spans="33:34" ht="12.75">
      <c r="AG2457" s="49" t="s">
        <v>2599</v>
      </c>
      <c r="AH2457" s="47" t="s">
        <v>3674</v>
      </c>
    </row>
    <row r="2458" spans="33:34" ht="12.75">
      <c r="AG2458" s="49" t="s">
        <v>2600</v>
      </c>
      <c r="AH2458" s="47" t="s">
        <v>3674</v>
      </c>
    </row>
    <row r="2459" spans="33:34" ht="12.75">
      <c r="AG2459" s="49" t="s">
        <v>2601</v>
      </c>
      <c r="AH2459" s="47" t="s">
        <v>3674</v>
      </c>
    </row>
    <row r="2460" spans="33:34" ht="12.75">
      <c r="AG2460" s="49" t="s">
        <v>2602</v>
      </c>
      <c r="AH2460" s="47" t="s">
        <v>3674</v>
      </c>
    </row>
    <row r="2461" spans="33:34" ht="12.75">
      <c r="AG2461" s="49" t="s">
        <v>2603</v>
      </c>
      <c r="AH2461" s="47" t="s">
        <v>3674</v>
      </c>
    </row>
    <row r="2462" spans="33:34" ht="12.75">
      <c r="AG2462" s="49" t="s">
        <v>2604</v>
      </c>
      <c r="AH2462" s="47" t="s">
        <v>3674</v>
      </c>
    </row>
    <row r="2463" spans="33:34" ht="12.75">
      <c r="AG2463" s="49" t="s">
        <v>2605</v>
      </c>
      <c r="AH2463" s="47" t="s">
        <v>3674</v>
      </c>
    </row>
    <row r="2464" spans="33:34" ht="12.75">
      <c r="AG2464" s="49" t="s">
        <v>2606</v>
      </c>
      <c r="AH2464" s="47" t="s">
        <v>3674</v>
      </c>
    </row>
    <row r="2465" spans="33:34" ht="12.75">
      <c r="AG2465" s="49" t="s">
        <v>2607</v>
      </c>
      <c r="AH2465" s="47" t="s">
        <v>3674</v>
      </c>
    </row>
    <row r="2466" spans="33:34" ht="12.75">
      <c r="AG2466" s="49" t="s">
        <v>2608</v>
      </c>
      <c r="AH2466" s="47" t="s">
        <v>3674</v>
      </c>
    </row>
    <row r="2467" spans="33:34" ht="12.75">
      <c r="AG2467" s="49" t="s">
        <v>2609</v>
      </c>
      <c r="AH2467" s="47" t="s">
        <v>3674</v>
      </c>
    </row>
    <row r="2468" spans="33:34" ht="12.75">
      <c r="AG2468" s="49" t="s">
        <v>2610</v>
      </c>
      <c r="AH2468" s="47" t="s">
        <v>3674</v>
      </c>
    </row>
    <row r="2469" spans="33:34" ht="12.75">
      <c r="AG2469" s="49" t="s">
        <v>2611</v>
      </c>
      <c r="AH2469" s="47" t="s">
        <v>3674</v>
      </c>
    </row>
    <row r="2470" spans="33:34" ht="12.75">
      <c r="AG2470" s="49" t="s">
        <v>2612</v>
      </c>
      <c r="AH2470" s="47" t="s">
        <v>3674</v>
      </c>
    </row>
    <row r="2471" spans="33:34" ht="12.75">
      <c r="AG2471" s="49" t="s">
        <v>2613</v>
      </c>
      <c r="AH2471" s="47" t="s">
        <v>3674</v>
      </c>
    </row>
    <row r="2472" spans="33:34" ht="12.75">
      <c r="AG2472" s="49" t="s">
        <v>2614</v>
      </c>
      <c r="AH2472" s="47" t="s">
        <v>3674</v>
      </c>
    </row>
    <row r="2473" spans="33:34" ht="12.75">
      <c r="AG2473" s="49" t="s">
        <v>2615</v>
      </c>
      <c r="AH2473" s="47" t="s">
        <v>3674</v>
      </c>
    </row>
    <row r="2474" spans="33:34" ht="12.75">
      <c r="AG2474" s="49" t="s">
        <v>2616</v>
      </c>
      <c r="AH2474" s="47" t="s">
        <v>3674</v>
      </c>
    </row>
    <row r="2475" spans="33:34" ht="12.75">
      <c r="AG2475" s="49" t="s">
        <v>2617</v>
      </c>
      <c r="AH2475" s="47" t="s">
        <v>3674</v>
      </c>
    </row>
    <row r="2476" spans="33:34" ht="12.75">
      <c r="AG2476" s="49" t="s">
        <v>2618</v>
      </c>
      <c r="AH2476" s="47" t="s">
        <v>3674</v>
      </c>
    </row>
    <row r="2477" spans="33:34" ht="12.75">
      <c r="AG2477" s="49" t="s">
        <v>2619</v>
      </c>
      <c r="AH2477" s="47" t="s">
        <v>3674</v>
      </c>
    </row>
    <row r="2478" spans="33:34" ht="12.75">
      <c r="AG2478" s="49" t="s">
        <v>2620</v>
      </c>
      <c r="AH2478" s="47" t="s">
        <v>3674</v>
      </c>
    </row>
    <row r="2479" spans="33:34" ht="12.75">
      <c r="AG2479" s="49" t="s">
        <v>2621</v>
      </c>
      <c r="AH2479" s="47" t="s">
        <v>3674</v>
      </c>
    </row>
    <row r="2480" spans="33:34" ht="12.75">
      <c r="AG2480" s="49" t="s">
        <v>2622</v>
      </c>
      <c r="AH2480" s="47" t="s">
        <v>3674</v>
      </c>
    </row>
    <row r="2481" spans="33:34" ht="12.75">
      <c r="AG2481" s="49" t="s">
        <v>2623</v>
      </c>
      <c r="AH2481" s="47" t="s">
        <v>3674</v>
      </c>
    </row>
    <row r="2482" spans="33:34" ht="12.75">
      <c r="AG2482" s="49" t="s">
        <v>2624</v>
      </c>
      <c r="AH2482" s="47" t="s">
        <v>3674</v>
      </c>
    </row>
    <row r="2483" spans="33:34" ht="12.75">
      <c r="AG2483" s="49" t="s">
        <v>2625</v>
      </c>
      <c r="AH2483" s="47" t="s">
        <v>3674</v>
      </c>
    </row>
    <row r="2484" spans="33:34" ht="12.75">
      <c r="AG2484" s="49" t="s">
        <v>2626</v>
      </c>
      <c r="AH2484" s="47" t="s">
        <v>3674</v>
      </c>
    </row>
    <row r="2485" spans="33:34" ht="12.75">
      <c r="AG2485" s="49" t="s">
        <v>2627</v>
      </c>
      <c r="AH2485" s="47" t="s">
        <v>3674</v>
      </c>
    </row>
    <row r="2486" spans="33:34" ht="12.75">
      <c r="AG2486" s="49" t="s">
        <v>2628</v>
      </c>
      <c r="AH2486" s="47" t="s">
        <v>3674</v>
      </c>
    </row>
    <row r="2487" spans="33:34" ht="12.75">
      <c r="AG2487" s="49" t="s">
        <v>2629</v>
      </c>
      <c r="AH2487" s="47" t="s">
        <v>3674</v>
      </c>
    </row>
    <row r="2488" spans="33:34" ht="12.75">
      <c r="AG2488" s="49" t="s">
        <v>2630</v>
      </c>
      <c r="AH2488" s="47" t="s">
        <v>3674</v>
      </c>
    </row>
    <row r="2489" spans="33:34" ht="12.75">
      <c r="AG2489" s="49" t="s">
        <v>2631</v>
      </c>
      <c r="AH2489" s="47" t="s">
        <v>3674</v>
      </c>
    </row>
    <row r="2490" spans="33:34" ht="12.75">
      <c r="AG2490" s="49" t="s">
        <v>2632</v>
      </c>
      <c r="AH2490" s="47" t="s">
        <v>3674</v>
      </c>
    </row>
    <row r="2491" spans="33:34" ht="12.75">
      <c r="AG2491" s="49" t="s">
        <v>2633</v>
      </c>
      <c r="AH2491" s="47" t="s">
        <v>3674</v>
      </c>
    </row>
    <row r="2492" spans="33:34" ht="12.75">
      <c r="AG2492" s="49" t="s">
        <v>2634</v>
      </c>
      <c r="AH2492" s="47" t="s">
        <v>3674</v>
      </c>
    </row>
    <row r="2493" spans="33:34" ht="12.75">
      <c r="AG2493" s="49" t="s">
        <v>2635</v>
      </c>
      <c r="AH2493" s="47" t="s">
        <v>3674</v>
      </c>
    </row>
    <row r="2494" spans="33:34" ht="12.75">
      <c r="AG2494" s="49" t="s">
        <v>2636</v>
      </c>
      <c r="AH2494" s="47" t="s">
        <v>3674</v>
      </c>
    </row>
    <row r="2495" spans="33:34" ht="12.75">
      <c r="AG2495" s="49" t="s">
        <v>2637</v>
      </c>
      <c r="AH2495" s="47" t="s">
        <v>3674</v>
      </c>
    </row>
    <row r="2496" spans="33:34" ht="12.75">
      <c r="AG2496" s="49" t="s">
        <v>2638</v>
      </c>
      <c r="AH2496" s="47" t="s">
        <v>3674</v>
      </c>
    </row>
    <row r="2497" spans="33:34" ht="12.75">
      <c r="AG2497" s="49" t="s">
        <v>2639</v>
      </c>
      <c r="AH2497" s="47" t="s">
        <v>3674</v>
      </c>
    </row>
    <row r="2498" spans="33:34" ht="12.75">
      <c r="AG2498" s="49" t="s">
        <v>2640</v>
      </c>
      <c r="AH2498" s="47" t="s">
        <v>3674</v>
      </c>
    </row>
    <row r="2499" spans="33:34" ht="12.75">
      <c r="AG2499" s="49" t="s">
        <v>2641</v>
      </c>
      <c r="AH2499" s="47" t="s">
        <v>3674</v>
      </c>
    </row>
    <row r="2500" spans="33:34" ht="12.75">
      <c r="AG2500" s="49" t="s">
        <v>2642</v>
      </c>
      <c r="AH2500" s="47" t="s">
        <v>3674</v>
      </c>
    </row>
    <row r="2501" spans="33:34" ht="12.75">
      <c r="AG2501" s="49" t="s">
        <v>2643</v>
      </c>
      <c r="AH2501" s="47" t="s">
        <v>3674</v>
      </c>
    </row>
    <row r="2502" spans="33:34" ht="12.75">
      <c r="AG2502" s="49" t="s">
        <v>2644</v>
      </c>
      <c r="AH2502" s="47" t="s">
        <v>3674</v>
      </c>
    </row>
    <row r="2503" spans="33:34" ht="12.75">
      <c r="AG2503" s="49" t="s">
        <v>2645</v>
      </c>
      <c r="AH2503" s="47" t="s">
        <v>3674</v>
      </c>
    </row>
    <row r="2504" spans="33:34" ht="12.75">
      <c r="AG2504" s="49" t="s">
        <v>2646</v>
      </c>
      <c r="AH2504" s="47" t="s">
        <v>3674</v>
      </c>
    </row>
    <row r="2505" spans="33:34" ht="12.75">
      <c r="AG2505" s="121" t="s">
        <v>2531</v>
      </c>
      <c r="AH2505" s="122" t="s">
        <v>3674</v>
      </c>
    </row>
    <row r="2506" spans="33:34" ht="12.75">
      <c r="AG2506" s="49" t="s">
        <v>2647</v>
      </c>
      <c r="AH2506" s="47" t="s">
        <v>3675</v>
      </c>
    </row>
    <row r="2507" spans="33:34" ht="12.75">
      <c r="AG2507" s="49" t="s">
        <v>2648</v>
      </c>
      <c r="AH2507" s="47" t="s">
        <v>3675</v>
      </c>
    </row>
    <row r="2508" spans="33:34" ht="12.75">
      <c r="AG2508" s="49" t="s">
        <v>2649</v>
      </c>
      <c r="AH2508" s="47" t="s">
        <v>3675</v>
      </c>
    </row>
    <row r="2509" spans="33:34" ht="12.75">
      <c r="AG2509" s="49" t="s">
        <v>2650</v>
      </c>
      <c r="AH2509" s="47" t="s">
        <v>3675</v>
      </c>
    </row>
    <row r="2510" spans="33:34" ht="12.75">
      <c r="AG2510" s="49" t="s">
        <v>2651</v>
      </c>
      <c r="AH2510" s="47" t="s">
        <v>3675</v>
      </c>
    </row>
    <row r="2511" spans="33:34" ht="12.75">
      <c r="AG2511" s="49" t="s">
        <v>2652</v>
      </c>
      <c r="AH2511" s="47" t="s">
        <v>3675</v>
      </c>
    </row>
    <row r="2512" spans="33:34" ht="12.75">
      <c r="AG2512" s="49" t="s">
        <v>2653</v>
      </c>
      <c r="AH2512" s="47" t="s">
        <v>3675</v>
      </c>
    </row>
    <row r="2513" spans="33:34" ht="12.75">
      <c r="AG2513" s="49" t="s">
        <v>2654</v>
      </c>
      <c r="AH2513" s="47" t="s">
        <v>3675</v>
      </c>
    </row>
    <row r="2514" spans="33:34" ht="12.75">
      <c r="AG2514" s="49" t="s">
        <v>2655</v>
      </c>
      <c r="AH2514" s="47" t="s">
        <v>3675</v>
      </c>
    </row>
    <row r="2515" spans="33:34" ht="12.75">
      <c r="AG2515" s="49" t="s">
        <v>2656</v>
      </c>
      <c r="AH2515" s="47" t="s">
        <v>3675</v>
      </c>
    </row>
    <row r="2516" spans="33:34" ht="12.75">
      <c r="AG2516" s="49" t="s">
        <v>2657</v>
      </c>
      <c r="AH2516" s="47" t="s">
        <v>3675</v>
      </c>
    </row>
    <row r="2517" spans="33:34" ht="12.75">
      <c r="AG2517" s="49" t="s">
        <v>2658</v>
      </c>
      <c r="AH2517" s="47" t="s">
        <v>3675</v>
      </c>
    </row>
    <row r="2518" spans="33:34" ht="12.75">
      <c r="AG2518" s="49" t="s">
        <v>2659</v>
      </c>
      <c r="AH2518" s="47" t="s">
        <v>3675</v>
      </c>
    </row>
    <row r="2519" spans="33:34" ht="12.75">
      <c r="AG2519" s="49" t="s">
        <v>2660</v>
      </c>
      <c r="AH2519" s="47" t="s">
        <v>3675</v>
      </c>
    </row>
    <row r="2520" spans="33:34" ht="12.75">
      <c r="AG2520" s="49" t="s">
        <v>2661</v>
      </c>
      <c r="AH2520" s="47" t="s">
        <v>3675</v>
      </c>
    </row>
    <row r="2521" spans="33:34" ht="12.75">
      <c r="AG2521" s="49" t="s">
        <v>2662</v>
      </c>
      <c r="AH2521" s="47" t="s">
        <v>3675</v>
      </c>
    </row>
    <row r="2522" spans="33:34" ht="12.75">
      <c r="AG2522" s="49" t="s">
        <v>2663</v>
      </c>
      <c r="AH2522" s="47" t="s">
        <v>3675</v>
      </c>
    </row>
    <row r="2523" spans="33:34" ht="12.75">
      <c r="AG2523" s="49" t="s">
        <v>2664</v>
      </c>
      <c r="AH2523" s="47" t="s">
        <v>3675</v>
      </c>
    </row>
    <row r="2524" spans="33:34" ht="12.75">
      <c r="AG2524" s="49" t="s">
        <v>2665</v>
      </c>
      <c r="AH2524" s="47" t="s">
        <v>3675</v>
      </c>
    </row>
    <row r="2525" spans="33:34" ht="12.75">
      <c r="AG2525" s="49" t="s">
        <v>2666</v>
      </c>
      <c r="AH2525" s="47" t="s">
        <v>3675</v>
      </c>
    </row>
    <row r="2526" spans="33:34" ht="12.75">
      <c r="AG2526" s="49" t="s">
        <v>2667</v>
      </c>
      <c r="AH2526" s="47" t="s">
        <v>3675</v>
      </c>
    </row>
    <row r="2527" spans="33:34" ht="12.75">
      <c r="AG2527" s="49" t="s">
        <v>2668</v>
      </c>
      <c r="AH2527" s="47" t="s">
        <v>3675</v>
      </c>
    </row>
    <row r="2528" spans="33:34" ht="12.75">
      <c r="AG2528" s="49" t="s">
        <v>2669</v>
      </c>
      <c r="AH2528" s="47" t="s">
        <v>3675</v>
      </c>
    </row>
    <row r="2529" spans="33:34" ht="12.75">
      <c r="AG2529" s="49" t="s">
        <v>2670</v>
      </c>
      <c r="AH2529" s="47" t="s">
        <v>3675</v>
      </c>
    </row>
    <row r="2530" spans="33:34" ht="12.75">
      <c r="AG2530" s="49" t="s">
        <v>2671</v>
      </c>
      <c r="AH2530" s="47" t="s">
        <v>3675</v>
      </c>
    </row>
    <row r="2531" spans="33:34" ht="12.75">
      <c r="AG2531" s="49" t="s">
        <v>2672</v>
      </c>
      <c r="AH2531" s="47" t="s">
        <v>3675</v>
      </c>
    </row>
    <row r="2532" spans="33:34" ht="12.75">
      <c r="AG2532" s="49" t="s">
        <v>2673</v>
      </c>
      <c r="AH2532" s="47" t="s">
        <v>3675</v>
      </c>
    </row>
    <row r="2533" spans="33:34" ht="12.75">
      <c r="AG2533" s="49" t="s">
        <v>2674</v>
      </c>
      <c r="AH2533" s="47" t="s">
        <v>3675</v>
      </c>
    </row>
    <row r="2534" spans="33:34" ht="12.75">
      <c r="AG2534" s="49" t="s">
        <v>2675</v>
      </c>
      <c r="AH2534" s="47" t="s">
        <v>3675</v>
      </c>
    </row>
    <row r="2535" spans="33:34" ht="12.75">
      <c r="AG2535" s="49" t="s">
        <v>2676</v>
      </c>
      <c r="AH2535" s="47" t="s">
        <v>3675</v>
      </c>
    </row>
    <row r="2536" spans="33:34" ht="12.75">
      <c r="AG2536" s="49" t="s">
        <v>2677</v>
      </c>
      <c r="AH2536" s="47" t="s">
        <v>3675</v>
      </c>
    </row>
    <row r="2537" spans="33:34" ht="12.75">
      <c r="AG2537" s="49" t="s">
        <v>2678</v>
      </c>
      <c r="AH2537" s="47" t="s">
        <v>3675</v>
      </c>
    </row>
    <row r="2538" spans="33:34" ht="12.75">
      <c r="AG2538" s="49" t="s">
        <v>2679</v>
      </c>
      <c r="AH2538" s="47" t="s">
        <v>3675</v>
      </c>
    </row>
    <row r="2539" spans="33:34" ht="12.75">
      <c r="AG2539" s="49" t="s">
        <v>2680</v>
      </c>
      <c r="AH2539" s="47" t="s">
        <v>3675</v>
      </c>
    </row>
    <row r="2540" spans="33:34" ht="12.75">
      <c r="AG2540" s="49" t="s">
        <v>2681</v>
      </c>
      <c r="AH2540" s="47" t="s">
        <v>3675</v>
      </c>
    </row>
    <row r="2541" spans="33:34" ht="12.75">
      <c r="AG2541" s="49" t="s">
        <v>2682</v>
      </c>
      <c r="AH2541" s="47" t="s">
        <v>3675</v>
      </c>
    </row>
    <row r="2542" spans="33:34" ht="12.75">
      <c r="AG2542" s="49" t="s">
        <v>2683</v>
      </c>
      <c r="AH2542" s="47" t="s">
        <v>3675</v>
      </c>
    </row>
    <row r="2543" spans="33:34" ht="12.75">
      <c r="AG2543" s="49" t="s">
        <v>2684</v>
      </c>
      <c r="AH2543" s="47" t="s">
        <v>3675</v>
      </c>
    </row>
    <row r="2544" spans="33:34" ht="12.75">
      <c r="AG2544" s="49" t="s">
        <v>2685</v>
      </c>
      <c r="AH2544" s="47" t="s">
        <v>3675</v>
      </c>
    </row>
    <row r="2545" spans="33:34" ht="12.75">
      <c r="AG2545" s="49" t="s">
        <v>2686</v>
      </c>
      <c r="AH2545" s="47" t="s">
        <v>3675</v>
      </c>
    </row>
    <row r="2546" spans="33:34" ht="12.75">
      <c r="AG2546" s="49" t="s">
        <v>2687</v>
      </c>
      <c r="AH2546" s="47" t="s">
        <v>3675</v>
      </c>
    </row>
    <row r="2547" spans="33:34" ht="12.75">
      <c r="AG2547" s="49" t="s">
        <v>2688</v>
      </c>
      <c r="AH2547" s="47" t="s">
        <v>3675</v>
      </c>
    </row>
    <row r="2548" spans="33:34" ht="12.75">
      <c r="AG2548" s="49" t="s">
        <v>2689</v>
      </c>
      <c r="AH2548" s="47" t="s">
        <v>3675</v>
      </c>
    </row>
    <row r="2549" spans="33:34" ht="12.75">
      <c r="AG2549" s="49" t="s">
        <v>2690</v>
      </c>
      <c r="AH2549" s="47" t="s">
        <v>3675</v>
      </c>
    </row>
    <row r="2550" spans="33:34" ht="12.75">
      <c r="AG2550" s="49" t="s">
        <v>2691</v>
      </c>
      <c r="AH2550" s="47" t="s">
        <v>3675</v>
      </c>
    </row>
    <row r="2551" spans="33:34" ht="12.75">
      <c r="AG2551" s="49" t="s">
        <v>2692</v>
      </c>
      <c r="AH2551" s="47" t="s">
        <v>3675</v>
      </c>
    </row>
    <row r="2552" spans="33:34" ht="12.75">
      <c r="AG2552" s="49" t="s">
        <v>2693</v>
      </c>
      <c r="AH2552" s="47" t="s">
        <v>3675</v>
      </c>
    </row>
    <row r="2553" spans="33:34" ht="12.75">
      <c r="AG2553" s="49" t="s">
        <v>2694</v>
      </c>
      <c r="AH2553" s="47" t="s">
        <v>3676</v>
      </c>
    </row>
    <row r="2554" spans="33:34" ht="12.75">
      <c r="AG2554" s="49" t="s">
        <v>2695</v>
      </c>
      <c r="AH2554" s="47" t="s">
        <v>3676</v>
      </c>
    </row>
    <row r="2555" spans="33:34" ht="12.75">
      <c r="AG2555" s="49" t="s">
        <v>2696</v>
      </c>
      <c r="AH2555" s="47" t="s">
        <v>3676</v>
      </c>
    </row>
    <row r="2556" spans="33:34" ht="12.75">
      <c r="AG2556" s="49" t="s">
        <v>2697</v>
      </c>
      <c r="AH2556" s="47" t="s">
        <v>3676</v>
      </c>
    </row>
    <row r="2557" spans="33:34" ht="12.75">
      <c r="AG2557" s="49" t="s">
        <v>2698</v>
      </c>
      <c r="AH2557" s="47" t="s">
        <v>3676</v>
      </c>
    </row>
    <row r="2558" spans="33:34" ht="12.75">
      <c r="AG2558" s="49" t="s">
        <v>2699</v>
      </c>
      <c r="AH2558" s="47" t="s">
        <v>3676</v>
      </c>
    </row>
    <row r="2559" spans="33:34" ht="12.75">
      <c r="AG2559" s="49" t="s">
        <v>2700</v>
      </c>
      <c r="AH2559" s="47" t="s">
        <v>3677</v>
      </c>
    </row>
    <row r="2560" spans="33:34" ht="12.75">
      <c r="AG2560" s="49" t="s">
        <v>2701</v>
      </c>
      <c r="AH2560" s="47" t="s">
        <v>3677</v>
      </c>
    </row>
    <row r="2561" spans="33:34" ht="12.75">
      <c r="AG2561" s="49" t="s">
        <v>2702</v>
      </c>
      <c r="AH2561" s="47" t="s">
        <v>3677</v>
      </c>
    </row>
    <row r="2562" spans="33:34" ht="12.75">
      <c r="AG2562" s="49" t="s">
        <v>2703</v>
      </c>
      <c r="AH2562" s="47" t="s">
        <v>3677</v>
      </c>
    </row>
    <row r="2563" spans="33:34" ht="12.75">
      <c r="AG2563" s="49" t="s">
        <v>2704</v>
      </c>
      <c r="AH2563" s="47" t="s">
        <v>3677</v>
      </c>
    </row>
    <row r="2564" spans="33:34" ht="12.75">
      <c r="AG2564" s="49" t="s">
        <v>2705</v>
      </c>
      <c r="AH2564" s="47" t="s">
        <v>3677</v>
      </c>
    </row>
    <row r="2565" spans="33:34" ht="12.75">
      <c r="AG2565" s="49" t="s">
        <v>2706</v>
      </c>
      <c r="AH2565" s="47" t="s">
        <v>3677</v>
      </c>
    </row>
    <row r="2566" spans="33:34" ht="12.75">
      <c r="AG2566" s="49" t="s">
        <v>2707</v>
      </c>
      <c r="AH2566" s="47" t="s">
        <v>3678</v>
      </c>
    </row>
    <row r="2567" spans="33:34" ht="12.75">
      <c r="AG2567" s="49" t="s">
        <v>2708</v>
      </c>
      <c r="AH2567" s="47" t="s">
        <v>3678</v>
      </c>
    </row>
    <row r="2568" spans="33:34" ht="12.75">
      <c r="AG2568" s="49" t="s">
        <v>2709</v>
      </c>
      <c r="AH2568" s="47" t="s">
        <v>3678</v>
      </c>
    </row>
    <row r="2569" spans="33:34" ht="12.75">
      <c r="AG2569" s="49" t="s">
        <v>2710</v>
      </c>
      <c r="AH2569" s="47" t="s">
        <v>3678</v>
      </c>
    </row>
    <row r="2570" spans="33:34" ht="12.75">
      <c r="AG2570" s="49" t="s">
        <v>2711</v>
      </c>
      <c r="AH2570" s="47" t="s">
        <v>3678</v>
      </c>
    </row>
    <row r="2571" spans="33:34" ht="12.75">
      <c r="AG2571" s="49" t="s">
        <v>2712</v>
      </c>
      <c r="AH2571" s="47" t="s">
        <v>3678</v>
      </c>
    </row>
    <row r="2572" spans="33:34" ht="12.75">
      <c r="AG2572" s="49" t="s">
        <v>2713</v>
      </c>
      <c r="AH2572" s="47" t="s">
        <v>3678</v>
      </c>
    </row>
    <row r="2573" spans="33:34" ht="12.75">
      <c r="AG2573" s="49" t="s">
        <v>2714</v>
      </c>
      <c r="AH2573" s="47" t="s">
        <v>3678</v>
      </c>
    </row>
    <row r="2574" spans="33:34" ht="12.75">
      <c r="AG2574" s="49" t="s">
        <v>2715</v>
      </c>
      <c r="AH2574" s="47" t="s">
        <v>3679</v>
      </c>
    </row>
    <row r="2575" spans="33:34" ht="12.75">
      <c r="AG2575" s="49" t="s">
        <v>2716</v>
      </c>
      <c r="AH2575" s="47" t="s">
        <v>3679</v>
      </c>
    </row>
    <row r="2576" spans="33:34" ht="12.75">
      <c r="AG2576" s="49" t="s">
        <v>2717</v>
      </c>
      <c r="AH2576" s="47" t="s">
        <v>3679</v>
      </c>
    </row>
    <row r="2577" spans="33:34" ht="12.75">
      <c r="AG2577" s="49" t="s">
        <v>2718</v>
      </c>
      <c r="AH2577" s="47" t="s">
        <v>3679</v>
      </c>
    </row>
    <row r="2578" spans="33:34" ht="12.75">
      <c r="AG2578" s="49" t="s">
        <v>2719</v>
      </c>
      <c r="AH2578" s="47" t="s">
        <v>3679</v>
      </c>
    </row>
    <row r="2579" spans="33:34" ht="12.75">
      <c r="AG2579" s="49" t="s">
        <v>2720</v>
      </c>
      <c r="AH2579" s="47" t="s">
        <v>3679</v>
      </c>
    </row>
    <row r="2580" spans="33:34" ht="12.75">
      <c r="AG2580" s="49" t="s">
        <v>2721</v>
      </c>
      <c r="AH2580" s="47" t="s">
        <v>3679</v>
      </c>
    </row>
    <row r="2581" spans="33:34" ht="12.75">
      <c r="AG2581" s="49" t="s">
        <v>2722</v>
      </c>
      <c r="AH2581" s="47" t="s">
        <v>3679</v>
      </c>
    </row>
    <row r="2582" spans="33:34" ht="12.75">
      <c r="AG2582" s="49" t="s">
        <v>2723</v>
      </c>
      <c r="AH2582" s="47" t="s">
        <v>3680</v>
      </c>
    </row>
    <row r="2583" spans="33:34" ht="12.75">
      <c r="AG2583" s="49" t="s">
        <v>2724</v>
      </c>
      <c r="AH2583" s="47" t="s">
        <v>3680</v>
      </c>
    </row>
    <row r="2584" spans="33:34" ht="12.75">
      <c r="AG2584" s="49" t="s">
        <v>2725</v>
      </c>
      <c r="AH2584" s="47" t="s">
        <v>3680</v>
      </c>
    </row>
    <row r="2585" spans="33:34" ht="12.75">
      <c r="AG2585" s="49" t="s">
        <v>2726</v>
      </c>
      <c r="AH2585" s="47" t="s">
        <v>3680</v>
      </c>
    </row>
    <row r="2586" spans="33:34" ht="12.75">
      <c r="AG2586" s="49" t="s">
        <v>2727</v>
      </c>
      <c r="AH2586" s="47" t="s">
        <v>3680</v>
      </c>
    </row>
    <row r="2587" spans="33:34" ht="12.75">
      <c r="AG2587" s="49" t="s">
        <v>2728</v>
      </c>
      <c r="AH2587" s="47" t="s">
        <v>3680</v>
      </c>
    </row>
    <row r="2588" spans="33:34" ht="12.75">
      <c r="AG2588" s="49" t="s">
        <v>2729</v>
      </c>
      <c r="AH2588" s="47" t="s">
        <v>3680</v>
      </c>
    </row>
    <row r="2589" spans="33:34" ht="12.75">
      <c r="AG2589" s="49" t="s">
        <v>2730</v>
      </c>
      <c r="AH2589" s="47" t="s">
        <v>3680</v>
      </c>
    </row>
    <row r="2590" spans="33:34" ht="12.75">
      <c r="AG2590" s="49" t="s">
        <v>2731</v>
      </c>
      <c r="AH2590" s="47" t="s">
        <v>3680</v>
      </c>
    </row>
    <row r="2591" spans="33:34" ht="12.75">
      <c r="AG2591" s="49" t="s">
        <v>2732</v>
      </c>
      <c r="AH2591" s="47" t="s">
        <v>3681</v>
      </c>
    </row>
    <row r="2592" spans="33:34" ht="12.75">
      <c r="AG2592" s="49" t="s">
        <v>2733</v>
      </c>
      <c r="AH2592" s="47" t="s">
        <v>3681</v>
      </c>
    </row>
    <row r="2593" spans="33:34" ht="12.75">
      <c r="AG2593" s="49" t="s">
        <v>2734</v>
      </c>
      <c r="AH2593" s="47" t="s">
        <v>3681</v>
      </c>
    </row>
    <row r="2594" spans="33:34" ht="12.75">
      <c r="AG2594" s="49" t="s">
        <v>2735</v>
      </c>
      <c r="AH2594" s="47" t="s">
        <v>3681</v>
      </c>
    </row>
    <row r="2595" spans="33:34" ht="12.75">
      <c r="AG2595" s="49" t="s">
        <v>2736</v>
      </c>
      <c r="AH2595" s="47" t="s">
        <v>3681</v>
      </c>
    </row>
    <row r="2596" spans="33:34" ht="12.75">
      <c r="AG2596" s="49" t="s">
        <v>2737</v>
      </c>
      <c r="AH2596" s="47" t="s">
        <v>3681</v>
      </c>
    </row>
    <row r="2597" spans="33:34" ht="12.75">
      <c r="AG2597" s="49" t="s">
        <v>2738</v>
      </c>
      <c r="AH2597" s="47" t="s">
        <v>3681</v>
      </c>
    </row>
    <row r="2598" spans="33:34" ht="12.75">
      <c r="AG2598" s="49" t="s">
        <v>2739</v>
      </c>
      <c r="AH2598" s="47" t="s">
        <v>3681</v>
      </c>
    </row>
    <row r="2599" spans="33:34" ht="12.75">
      <c r="AG2599" s="49" t="s">
        <v>2740</v>
      </c>
      <c r="AH2599" s="47" t="s">
        <v>3681</v>
      </c>
    </row>
    <row r="2600" spans="33:34" ht="12.75">
      <c r="AG2600" s="49" t="s">
        <v>2741</v>
      </c>
      <c r="AH2600" s="47" t="s">
        <v>3681</v>
      </c>
    </row>
    <row r="2601" spans="33:34" ht="12.75">
      <c r="AG2601" s="49" t="s">
        <v>2742</v>
      </c>
      <c r="AH2601" s="47" t="s">
        <v>3681</v>
      </c>
    </row>
    <row r="2602" spans="33:34" ht="12.75">
      <c r="AG2602" s="49" t="s">
        <v>2743</v>
      </c>
      <c r="AH2602" s="47" t="s">
        <v>3681</v>
      </c>
    </row>
    <row r="2603" spans="33:34" ht="12.75">
      <c r="AG2603" s="49" t="s">
        <v>2744</v>
      </c>
      <c r="AH2603" s="47" t="s">
        <v>3681</v>
      </c>
    </row>
    <row r="2604" spans="33:34" ht="12.75">
      <c r="AG2604" s="49" t="s">
        <v>2745</v>
      </c>
      <c r="AH2604" s="47" t="s">
        <v>3681</v>
      </c>
    </row>
    <row r="2605" spans="33:34" ht="12.75">
      <c r="AG2605" s="49" t="s">
        <v>2746</v>
      </c>
      <c r="AH2605" s="47" t="s">
        <v>3681</v>
      </c>
    </row>
    <row r="2606" spans="33:34" ht="12.75">
      <c r="AG2606" s="49" t="s">
        <v>2747</v>
      </c>
      <c r="AH2606" s="47" t="s">
        <v>3681</v>
      </c>
    </row>
    <row r="2607" spans="33:34" ht="12.75">
      <c r="AG2607" s="49" t="s">
        <v>2748</v>
      </c>
      <c r="AH2607" s="47" t="s">
        <v>3681</v>
      </c>
    </row>
    <row r="2608" spans="33:34" ht="12.75">
      <c r="AG2608" s="49" t="s">
        <v>2749</v>
      </c>
      <c r="AH2608" s="47" t="s">
        <v>3681</v>
      </c>
    </row>
    <row r="2609" spans="33:34" ht="12.75">
      <c r="AG2609" s="49" t="s">
        <v>2750</v>
      </c>
      <c r="AH2609" s="47" t="s">
        <v>3681</v>
      </c>
    </row>
    <row r="2610" spans="33:34" ht="12.75">
      <c r="AG2610" s="49" t="s">
        <v>2751</v>
      </c>
      <c r="AH2610" s="47" t="s">
        <v>3681</v>
      </c>
    </row>
    <row r="2611" spans="33:34" ht="12.75">
      <c r="AG2611" s="49" t="s">
        <v>2752</v>
      </c>
      <c r="AH2611" s="47" t="s">
        <v>3681</v>
      </c>
    </row>
    <row r="2612" spans="33:34" ht="12.75">
      <c r="AG2612" s="49" t="s">
        <v>2753</v>
      </c>
      <c r="AH2612" s="47" t="s">
        <v>3681</v>
      </c>
    </row>
    <row r="2613" spans="33:34" ht="12.75">
      <c r="AG2613" s="49" t="s">
        <v>2754</v>
      </c>
      <c r="AH2613" s="47" t="s">
        <v>3681</v>
      </c>
    </row>
    <row r="2614" spans="33:34" ht="12.75">
      <c r="AG2614" s="49" t="s">
        <v>2755</v>
      </c>
      <c r="AH2614" s="47" t="s">
        <v>3681</v>
      </c>
    </row>
    <row r="2615" spans="33:34" ht="12.75">
      <c r="AG2615" s="49" t="s">
        <v>2756</v>
      </c>
      <c r="AH2615" s="47" t="s">
        <v>3681</v>
      </c>
    </row>
    <row r="2616" spans="33:34" ht="12.75">
      <c r="AG2616" s="49" t="s">
        <v>2757</v>
      </c>
      <c r="AH2616" s="47" t="s">
        <v>3681</v>
      </c>
    </row>
    <row r="2617" spans="33:34" ht="12.75">
      <c r="AG2617" s="49" t="s">
        <v>2758</v>
      </c>
      <c r="AH2617" s="47" t="s">
        <v>3681</v>
      </c>
    </row>
    <row r="2618" spans="33:34" ht="12.75">
      <c r="AG2618" s="49" t="s">
        <v>2759</v>
      </c>
      <c r="AH2618" s="47" t="s">
        <v>3681</v>
      </c>
    </row>
    <row r="2619" spans="33:34" ht="12.75">
      <c r="AG2619" s="49" t="s">
        <v>2760</v>
      </c>
      <c r="AH2619" s="47" t="s">
        <v>3681</v>
      </c>
    </row>
    <row r="2620" spans="33:34" ht="12.75">
      <c r="AG2620" s="49" t="s">
        <v>2761</v>
      </c>
      <c r="AH2620" s="47" t="s">
        <v>3681</v>
      </c>
    </row>
    <row r="2621" spans="33:34" ht="12.75">
      <c r="AG2621" s="49" t="s">
        <v>2762</v>
      </c>
      <c r="AH2621" s="47" t="s">
        <v>3681</v>
      </c>
    </row>
    <row r="2622" spans="33:34" ht="12.75">
      <c r="AG2622" s="49" t="s">
        <v>2764</v>
      </c>
      <c r="AH2622" s="47" t="s">
        <v>3675</v>
      </c>
    </row>
    <row r="2623" spans="33:34" ht="12.75">
      <c r="AG2623" s="49" t="s">
        <v>2765</v>
      </c>
      <c r="AH2623" s="47" t="s">
        <v>3675</v>
      </c>
    </row>
    <row r="2624" spans="33:34" ht="12.75">
      <c r="AG2624" s="49" t="s">
        <v>2766</v>
      </c>
      <c r="AH2624" s="47" t="s">
        <v>3675</v>
      </c>
    </row>
    <row r="2625" spans="33:34" ht="12.75">
      <c r="AG2625" s="49" t="s">
        <v>2767</v>
      </c>
      <c r="AH2625" s="47" t="s">
        <v>3675</v>
      </c>
    </row>
    <row r="2626" spans="33:34" ht="12.75">
      <c r="AG2626" s="49" t="s">
        <v>2768</v>
      </c>
      <c r="AH2626" s="47" t="s">
        <v>3675</v>
      </c>
    </row>
    <row r="2627" spans="33:34" ht="12.75">
      <c r="AG2627" s="49" t="s">
        <v>2769</v>
      </c>
      <c r="AH2627" s="47" t="s">
        <v>3675</v>
      </c>
    </row>
    <row r="2628" spans="33:34" ht="12.75">
      <c r="AG2628" s="49" t="s">
        <v>2770</v>
      </c>
      <c r="AH2628" s="47" t="s">
        <v>3675</v>
      </c>
    </row>
    <row r="2629" spans="33:34" ht="12.75">
      <c r="AG2629" s="49" t="s">
        <v>2771</v>
      </c>
      <c r="AH2629" s="47" t="s">
        <v>3675</v>
      </c>
    </row>
    <row r="2630" spans="33:34" ht="12.75">
      <c r="AG2630" s="49" t="s">
        <v>2772</v>
      </c>
      <c r="AH2630" s="47" t="s">
        <v>3675</v>
      </c>
    </row>
    <row r="2631" spans="33:34" ht="12.75">
      <c r="AG2631" s="49" t="s">
        <v>2773</v>
      </c>
      <c r="AH2631" s="47" t="s">
        <v>3675</v>
      </c>
    </row>
    <row r="2632" spans="33:34" ht="12.75">
      <c r="AG2632" s="49" t="s">
        <v>2774</v>
      </c>
      <c r="AH2632" s="47" t="s">
        <v>3675</v>
      </c>
    </row>
    <row r="2633" spans="33:34" ht="12.75">
      <c r="AG2633" s="49" t="s">
        <v>2775</v>
      </c>
      <c r="AH2633" s="47" t="s">
        <v>3675</v>
      </c>
    </row>
    <row r="2634" spans="33:34" ht="12.75">
      <c r="AG2634" s="49" t="s">
        <v>2776</v>
      </c>
      <c r="AH2634" s="47" t="s">
        <v>3675</v>
      </c>
    </row>
    <row r="2635" spans="33:34" ht="12.75">
      <c r="AG2635" s="49" t="s">
        <v>2777</v>
      </c>
      <c r="AH2635" s="47" t="s">
        <v>3675</v>
      </c>
    </row>
    <row r="2636" spans="33:34" ht="12.75">
      <c r="AG2636" s="49" t="s">
        <v>2778</v>
      </c>
      <c r="AH2636" s="47" t="s">
        <v>3675</v>
      </c>
    </row>
    <row r="2637" spans="33:34" ht="12.75">
      <c r="AG2637" s="49" t="s">
        <v>2779</v>
      </c>
      <c r="AH2637" s="47" t="s">
        <v>3675</v>
      </c>
    </row>
    <row r="2638" spans="33:34" ht="12.75">
      <c r="AG2638" s="49" t="s">
        <v>2780</v>
      </c>
      <c r="AH2638" s="47" t="s">
        <v>3675</v>
      </c>
    </row>
    <row r="2639" spans="33:34" ht="12.75">
      <c r="AG2639" s="49" t="s">
        <v>2781</v>
      </c>
      <c r="AH2639" s="47" t="s">
        <v>3675</v>
      </c>
    </row>
    <row r="2640" spans="33:34" ht="12.75">
      <c r="AG2640" s="49" t="s">
        <v>2782</v>
      </c>
      <c r="AH2640" s="47" t="s">
        <v>3675</v>
      </c>
    </row>
    <row r="2641" spans="33:34" ht="12.75">
      <c r="AG2641" s="49" t="s">
        <v>2783</v>
      </c>
      <c r="AH2641" s="47" t="s">
        <v>3675</v>
      </c>
    </row>
    <row r="2642" spans="33:34" ht="12.75">
      <c r="AG2642" s="49" t="s">
        <v>2784</v>
      </c>
      <c r="AH2642" s="47" t="s">
        <v>3675</v>
      </c>
    </row>
    <row r="2643" spans="33:34" ht="12.75">
      <c r="AG2643" s="49" t="s">
        <v>2785</v>
      </c>
      <c r="AH2643" s="47" t="s">
        <v>3675</v>
      </c>
    </row>
    <row r="2644" spans="33:34" ht="12.75">
      <c r="AG2644" s="49" t="s">
        <v>2786</v>
      </c>
      <c r="AH2644" s="47" t="s">
        <v>3675</v>
      </c>
    </row>
    <row r="2645" spans="33:34" ht="12.75">
      <c r="AG2645" s="49" t="s">
        <v>2787</v>
      </c>
      <c r="AH2645" s="47" t="s">
        <v>3675</v>
      </c>
    </row>
    <row r="2646" spans="33:34" ht="12.75">
      <c r="AG2646" s="49" t="s">
        <v>2788</v>
      </c>
      <c r="AH2646" s="47" t="s">
        <v>3675</v>
      </c>
    </row>
    <row r="2647" spans="33:34" ht="12.75">
      <c r="AG2647" s="49" t="s">
        <v>2789</v>
      </c>
      <c r="AH2647" s="47" t="s">
        <v>3675</v>
      </c>
    </row>
    <row r="2648" spans="33:34" ht="12.75">
      <c r="AG2648" s="49" t="s">
        <v>2790</v>
      </c>
      <c r="AH2648" s="47" t="s">
        <v>3675</v>
      </c>
    </row>
    <row r="2649" spans="33:34" ht="12.75">
      <c r="AG2649" s="49" t="s">
        <v>2791</v>
      </c>
      <c r="AH2649" s="47" t="s">
        <v>3675</v>
      </c>
    </row>
    <row r="2650" spans="33:34" ht="12.75">
      <c r="AG2650" s="49" t="s">
        <v>2792</v>
      </c>
      <c r="AH2650" s="47" t="s">
        <v>3675</v>
      </c>
    </row>
    <row r="2651" spans="33:34" ht="12.75">
      <c r="AG2651" s="49" t="s">
        <v>2793</v>
      </c>
      <c r="AH2651" s="47" t="s">
        <v>3675</v>
      </c>
    </row>
    <row r="2652" spans="33:34" ht="12.75">
      <c r="AG2652" s="49" t="s">
        <v>2794</v>
      </c>
      <c r="AH2652" s="47" t="s">
        <v>3675</v>
      </c>
    </row>
    <row r="2653" spans="33:34" ht="12.75">
      <c r="AG2653" s="49" t="s">
        <v>2795</v>
      </c>
      <c r="AH2653" s="47" t="s">
        <v>3675</v>
      </c>
    </row>
    <row r="2654" spans="33:34" ht="12.75">
      <c r="AG2654" s="49" t="s">
        <v>2796</v>
      </c>
      <c r="AH2654" s="47" t="s">
        <v>3675</v>
      </c>
    </row>
    <row r="2655" spans="33:34" ht="12.75">
      <c r="AG2655" s="49" t="s">
        <v>2797</v>
      </c>
      <c r="AH2655" s="47" t="s">
        <v>3675</v>
      </c>
    </row>
    <row r="2656" spans="33:34" ht="12.75">
      <c r="AG2656" s="49" t="s">
        <v>2798</v>
      </c>
      <c r="AH2656" s="47" t="s">
        <v>3675</v>
      </c>
    </row>
    <row r="2657" spans="33:34" ht="12.75">
      <c r="AG2657" s="49" t="s">
        <v>2799</v>
      </c>
      <c r="AH2657" s="47" t="s">
        <v>3675</v>
      </c>
    </row>
    <row r="2658" spans="33:34" ht="12.75">
      <c r="AG2658" s="49" t="s">
        <v>2800</v>
      </c>
      <c r="AH2658" s="47" t="s">
        <v>3675</v>
      </c>
    </row>
    <row r="2659" spans="33:34" ht="12.75">
      <c r="AG2659" s="49" t="s">
        <v>2801</v>
      </c>
      <c r="AH2659" s="47" t="s">
        <v>3675</v>
      </c>
    </row>
    <row r="2660" spans="33:34" ht="12.75">
      <c r="AG2660" s="49" t="s">
        <v>2802</v>
      </c>
      <c r="AH2660" s="47" t="s">
        <v>3675</v>
      </c>
    </row>
    <row r="2661" spans="33:34" ht="12.75">
      <c r="AG2661" s="49" t="s">
        <v>2803</v>
      </c>
      <c r="AH2661" s="47" t="s">
        <v>3675</v>
      </c>
    </row>
    <row r="2662" spans="33:34" ht="12.75">
      <c r="AG2662" s="49" t="s">
        <v>2804</v>
      </c>
      <c r="AH2662" s="47" t="s">
        <v>3675</v>
      </c>
    </row>
    <row r="2663" spans="33:34" ht="12.75">
      <c r="AG2663" s="49" t="s">
        <v>2805</v>
      </c>
      <c r="AH2663" s="47" t="s">
        <v>3675</v>
      </c>
    </row>
    <row r="2664" spans="33:34" ht="12.75">
      <c r="AG2664" s="49" t="s">
        <v>2806</v>
      </c>
      <c r="AH2664" s="47" t="s">
        <v>3675</v>
      </c>
    </row>
    <row r="2665" spans="33:34" ht="12.75">
      <c r="AG2665" s="49" t="s">
        <v>2807</v>
      </c>
      <c r="AH2665" s="47" t="s">
        <v>3675</v>
      </c>
    </row>
    <row r="2666" spans="33:34" ht="12.75">
      <c r="AG2666" s="49" t="s">
        <v>2808</v>
      </c>
      <c r="AH2666" s="47" t="s">
        <v>3675</v>
      </c>
    </row>
    <row r="2667" spans="33:34" ht="12.75">
      <c r="AG2667" s="49" t="s">
        <v>2809</v>
      </c>
      <c r="AH2667" s="47" t="s">
        <v>3675</v>
      </c>
    </row>
    <row r="2668" spans="33:34" ht="12.75">
      <c r="AG2668" s="49" t="s">
        <v>2810</v>
      </c>
      <c r="AH2668" s="47" t="s">
        <v>3675</v>
      </c>
    </row>
    <row r="2669" spans="33:34" ht="12.75">
      <c r="AG2669" s="49" t="s">
        <v>2811</v>
      </c>
      <c r="AH2669" s="47" t="s">
        <v>3676</v>
      </c>
    </row>
    <row r="2670" spans="33:34" ht="12.75">
      <c r="AG2670" s="49" t="s">
        <v>2812</v>
      </c>
      <c r="AH2670" s="47" t="s">
        <v>3676</v>
      </c>
    </row>
    <row r="2671" spans="33:34" ht="12.75">
      <c r="AG2671" s="49" t="s">
        <v>2813</v>
      </c>
      <c r="AH2671" s="47" t="s">
        <v>3676</v>
      </c>
    </row>
    <row r="2672" spans="33:34" ht="12.75">
      <c r="AG2672" s="49" t="s">
        <v>2814</v>
      </c>
      <c r="AH2672" s="47" t="s">
        <v>3676</v>
      </c>
    </row>
    <row r="2673" spans="33:34" ht="12.75">
      <c r="AG2673" s="49" t="s">
        <v>2815</v>
      </c>
      <c r="AH2673" s="47" t="s">
        <v>3676</v>
      </c>
    </row>
    <row r="2674" spans="33:34" ht="12.75">
      <c r="AG2674" s="49" t="s">
        <v>2816</v>
      </c>
      <c r="AH2674" s="47" t="s">
        <v>3676</v>
      </c>
    </row>
    <row r="2675" spans="33:34" ht="12.75">
      <c r="AG2675" s="49" t="s">
        <v>2817</v>
      </c>
      <c r="AH2675" s="47" t="s">
        <v>3677</v>
      </c>
    </row>
    <row r="2676" spans="33:34" ht="12.75">
      <c r="AG2676" s="49" t="s">
        <v>2818</v>
      </c>
      <c r="AH2676" s="47" t="s">
        <v>3677</v>
      </c>
    </row>
    <row r="2677" spans="33:34" ht="12.75">
      <c r="AG2677" s="49" t="s">
        <v>2819</v>
      </c>
      <c r="AH2677" s="47" t="s">
        <v>3677</v>
      </c>
    </row>
    <row r="2678" spans="33:34" ht="12.75">
      <c r="AG2678" s="49" t="s">
        <v>2820</v>
      </c>
      <c r="AH2678" s="47" t="s">
        <v>3677</v>
      </c>
    </row>
    <row r="2679" spans="33:34" ht="12.75">
      <c r="AG2679" s="49" t="s">
        <v>2821</v>
      </c>
      <c r="AH2679" s="47" t="s">
        <v>3677</v>
      </c>
    </row>
    <row r="2680" spans="33:34" ht="12.75">
      <c r="AG2680" s="49" t="s">
        <v>2822</v>
      </c>
      <c r="AH2680" s="47" t="s">
        <v>3677</v>
      </c>
    </row>
    <row r="2681" spans="33:34" ht="12.75">
      <c r="AG2681" s="49" t="s">
        <v>2823</v>
      </c>
      <c r="AH2681" s="47" t="s">
        <v>3677</v>
      </c>
    </row>
    <row r="2682" spans="33:34" ht="12.75">
      <c r="AG2682" s="49" t="s">
        <v>2824</v>
      </c>
      <c r="AH2682" s="47" t="s">
        <v>3678</v>
      </c>
    </row>
    <row r="2683" spans="33:34" ht="12.75">
      <c r="AG2683" s="49" t="s">
        <v>2825</v>
      </c>
      <c r="AH2683" s="47" t="s">
        <v>3678</v>
      </c>
    </row>
    <row r="2684" spans="33:34" ht="12.75">
      <c r="AG2684" s="49" t="s">
        <v>2826</v>
      </c>
      <c r="AH2684" s="47" t="s">
        <v>3678</v>
      </c>
    </row>
    <row r="2685" spans="33:34" ht="12.75">
      <c r="AG2685" s="49" t="s">
        <v>2827</v>
      </c>
      <c r="AH2685" s="47" t="s">
        <v>3678</v>
      </c>
    </row>
    <row r="2686" spans="33:34" ht="12.75">
      <c r="AG2686" s="49" t="s">
        <v>2828</v>
      </c>
      <c r="AH2686" s="47" t="s">
        <v>3678</v>
      </c>
    </row>
    <row r="2687" spans="33:34" ht="12.75">
      <c r="AG2687" s="49" t="s">
        <v>2829</v>
      </c>
      <c r="AH2687" s="47" t="s">
        <v>3678</v>
      </c>
    </row>
    <row r="2688" spans="33:34" ht="12.75">
      <c r="AG2688" s="49" t="s">
        <v>2830</v>
      </c>
      <c r="AH2688" s="47" t="s">
        <v>3678</v>
      </c>
    </row>
    <row r="2689" spans="33:34" ht="12.75">
      <c r="AG2689" s="49" t="s">
        <v>2831</v>
      </c>
      <c r="AH2689" s="47" t="s">
        <v>3678</v>
      </c>
    </row>
    <row r="2690" spans="33:34" ht="12.75">
      <c r="AG2690" s="49" t="s">
        <v>2832</v>
      </c>
      <c r="AH2690" s="47" t="s">
        <v>3679</v>
      </c>
    </row>
    <row r="2691" spans="33:34" ht="12.75">
      <c r="AG2691" s="49" t="s">
        <v>2833</v>
      </c>
      <c r="AH2691" s="47" t="s">
        <v>3679</v>
      </c>
    </row>
    <row r="2692" spans="33:34" ht="12.75">
      <c r="AG2692" s="49" t="s">
        <v>2834</v>
      </c>
      <c r="AH2692" s="47" t="s">
        <v>3679</v>
      </c>
    </row>
    <row r="2693" spans="33:34" ht="12.75">
      <c r="AG2693" s="49" t="s">
        <v>2835</v>
      </c>
      <c r="AH2693" s="47" t="s">
        <v>3679</v>
      </c>
    </row>
    <row r="2694" spans="33:34" ht="12.75">
      <c r="AG2694" s="49" t="s">
        <v>2836</v>
      </c>
      <c r="AH2694" s="47" t="s">
        <v>3679</v>
      </c>
    </row>
    <row r="2695" spans="33:34" ht="12.75">
      <c r="AG2695" s="49" t="s">
        <v>2837</v>
      </c>
      <c r="AH2695" s="47" t="s">
        <v>3679</v>
      </c>
    </row>
    <row r="2696" spans="33:34" ht="12.75">
      <c r="AG2696" s="49" t="s">
        <v>2838</v>
      </c>
      <c r="AH2696" s="47" t="s">
        <v>3679</v>
      </c>
    </row>
    <row r="2697" spans="33:34" ht="12.75">
      <c r="AG2697" s="49" t="s">
        <v>2839</v>
      </c>
      <c r="AH2697" s="47" t="s">
        <v>3679</v>
      </c>
    </row>
    <row r="2698" spans="33:34" ht="12.75">
      <c r="AG2698" s="49" t="s">
        <v>2840</v>
      </c>
      <c r="AH2698" s="47" t="s">
        <v>3680</v>
      </c>
    </row>
    <row r="2699" spans="33:34" ht="12.75">
      <c r="AG2699" s="49" t="s">
        <v>2841</v>
      </c>
      <c r="AH2699" s="47" t="s">
        <v>3680</v>
      </c>
    </row>
    <row r="2700" spans="33:34" ht="12.75">
      <c r="AG2700" s="49" t="s">
        <v>2842</v>
      </c>
      <c r="AH2700" s="47" t="s">
        <v>3680</v>
      </c>
    </row>
    <row r="2701" spans="33:34" ht="12.75">
      <c r="AG2701" s="49" t="s">
        <v>2843</v>
      </c>
      <c r="AH2701" s="47" t="s">
        <v>3680</v>
      </c>
    </row>
    <row r="2702" spans="33:34" ht="12.75">
      <c r="AG2702" s="49" t="s">
        <v>2844</v>
      </c>
      <c r="AH2702" s="47" t="s">
        <v>3680</v>
      </c>
    </row>
    <row r="2703" spans="33:34" ht="12.75">
      <c r="AG2703" s="49" t="s">
        <v>2845</v>
      </c>
      <c r="AH2703" s="47" t="s">
        <v>3680</v>
      </c>
    </row>
    <row r="2704" spans="33:34" ht="12.75">
      <c r="AG2704" s="49" t="s">
        <v>2846</v>
      </c>
      <c r="AH2704" s="47" t="s">
        <v>3680</v>
      </c>
    </row>
    <row r="2705" spans="33:34" ht="12.75">
      <c r="AG2705" s="49" t="s">
        <v>2847</v>
      </c>
      <c r="AH2705" s="47" t="s">
        <v>3680</v>
      </c>
    </row>
    <row r="2706" spans="33:34" ht="12.75">
      <c r="AG2706" s="49" t="s">
        <v>2848</v>
      </c>
      <c r="AH2706" s="47" t="s">
        <v>3680</v>
      </c>
    </row>
    <row r="2707" spans="33:34" ht="12.75">
      <c r="AG2707" s="49" t="s">
        <v>2849</v>
      </c>
      <c r="AH2707" s="47" t="s">
        <v>3681</v>
      </c>
    </row>
    <row r="2708" spans="33:34" ht="12.75">
      <c r="AG2708" s="49" t="s">
        <v>2850</v>
      </c>
      <c r="AH2708" s="47" t="s">
        <v>3681</v>
      </c>
    </row>
    <row r="2709" spans="33:34" ht="12.75">
      <c r="AG2709" s="49" t="s">
        <v>2851</v>
      </c>
      <c r="AH2709" s="47" t="s">
        <v>3681</v>
      </c>
    </row>
    <row r="2710" spans="33:34" ht="12.75">
      <c r="AG2710" s="49" t="s">
        <v>2852</v>
      </c>
      <c r="AH2710" s="47" t="s">
        <v>3681</v>
      </c>
    </row>
    <row r="2711" spans="33:34" ht="12.75">
      <c r="AG2711" s="49" t="s">
        <v>2853</v>
      </c>
      <c r="AH2711" s="47" t="s">
        <v>3681</v>
      </c>
    </row>
    <row r="2712" spans="33:34" ht="12.75">
      <c r="AG2712" s="49" t="s">
        <v>2854</v>
      </c>
      <c r="AH2712" s="47" t="s">
        <v>3681</v>
      </c>
    </row>
    <row r="2713" spans="33:34" ht="12.75">
      <c r="AG2713" s="49" t="s">
        <v>2855</v>
      </c>
      <c r="AH2713" s="47" t="s">
        <v>3681</v>
      </c>
    </row>
    <row r="2714" spans="33:34" ht="12.75">
      <c r="AG2714" s="49" t="s">
        <v>2856</v>
      </c>
      <c r="AH2714" s="47" t="s">
        <v>3681</v>
      </c>
    </row>
    <row r="2715" spans="33:34" ht="12.75">
      <c r="AG2715" s="49" t="s">
        <v>2857</v>
      </c>
      <c r="AH2715" s="47" t="s">
        <v>3681</v>
      </c>
    </row>
    <row r="2716" spans="33:34" ht="12.75">
      <c r="AG2716" s="49" t="s">
        <v>2858</v>
      </c>
      <c r="AH2716" s="47" t="s">
        <v>3681</v>
      </c>
    </row>
    <row r="2717" spans="33:34" ht="12.75">
      <c r="AG2717" s="49" t="s">
        <v>2859</v>
      </c>
      <c r="AH2717" s="47" t="s">
        <v>3681</v>
      </c>
    </row>
    <row r="2718" spans="33:34" ht="12.75">
      <c r="AG2718" s="49" t="s">
        <v>2860</v>
      </c>
      <c r="AH2718" s="47" t="s">
        <v>3681</v>
      </c>
    </row>
    <row r="2719" spans="33:34" ht="12.75">
      <c r="AG2719" s="49" t="s">
        <v>2861</v>
      </c>
      <c r="AH2719" s="47" t="s">
        <v>3681</v>
      </c>
    </row>
    <row r="2720" spans="33:34" ht="12.75">
      <c r="AG2720" s="49" t="s">
        <v>2862</v>
      </c>
      <c r="AH2720" s="47" t="s">
        <v>3681</v>
      </c>
    </row>
    <row r="2721" spans="33:34" ht="12.75">
      <c r="AG2721" s="49" t="s">
        <v>2863</v>
      </c>
      <c r="AH2721" s="47" t="s">
        <v>3681</v>
      </c>
    </row>
    <row r="2722" spans="33:34" ht="12.75">
      <c r="AG2722" s="49" t="s">
        <v>2864</v>
      </c>
      <c r="AH2722" s="47" t="s">
        <v>3681</v>
      </c>
    </row>
    <row r="2723" spans="33:34" ht="12.75">
      <c r="AG2723" s="49" t="s">
        <v>2865</v>
      </c>
      <c r="AH2723" s="47" t="s">
        <v>3681</v>
      </c>
    </row>
    <row r="2724" spans="33:34" ht="12.75">
      <c r="AG2724" s="49" t="s">
        <v>2866</v>
      </c>
      <c r="AH2724" s="47" t="s">
        <v>3681</v>
      </c>
    </row>
    <row r="2725" spans="33:34" ht="12.75">
      <c r="AG2725" s="49" t="s">
        <v>2867</v>
      </c>
      <c r="AH2725" s="47" t="s">
        <v>3681</v>
      </c>
    </row>
    <row r="2726" spans="33:34" ht="12.75">
      <c r="AG2726" s="49" t="s">
        <v>2868</v>
      </c>
      <c r="AH2726" s="47" t="s">
        <v>3681</v>
      </c>
    </row>
    <row r="2727" spans="33:34" ht="12.75">
      <c r="AG2727" s="49" t="s">
        <v>2869</v>
      </c>
      <c r="AH2727" s="47" t="s">
        <v>3681</v>
      </c>
    </row>
    <row r="2728" spans="33:34" ht="12.75">
      <c r="AG2728" s="49" t="s">
        <v>2870</v>
      </c>
      <c r="AH2728" s="47" t="s">
        <v>3681</v>
      </c>
    </row>
    <row r="2729" spans="33:34" ht="12.75">
      <c r="AG2729" s="49" t="s">
        <v>2871</v>
      </c>
      <c r="AH2729" s="47" t="s">
        <v>3681</v>
      </c>
    </row>
    <row r="2730" spans="33:34" ht="12.75">
      <c r="AG2730" s="49" t="s">
        <v>2872</v>
      </c>
      <c r="AH2730" s="47" t="s">
        <v>3681</v>
      </c>
    </row>
    <row r="2731" spans="33:34" ht="12.75">
      <c r="AG2731" s="49" t="s">
        <v>2873</v>
      </c>
      <c r="AH2731" s="47" t="s">
        <v>3681</v>
      </c>
    </row>
    <row r="2732" spans="33:34" ht="12.75">
      <c r="AG2732" s="49" t="s">
        <v>2874</v>
      </c>
      <c r="AH2732" s="47" t="s">
        <v>3681</v>
      </c>
    </row>
    <row r="2733" spans="33:34" ht="12.75">
      <c r="AG2733" s="49" t="s">
        <v>2875</v>
      </c>
      <c r="AH2733" s="47" t="s">
        <v>3681</v>
      </c>
    </row>
    <row r="2734" spans="33:34" ht="12.75">
      <c r="AG2734" s="49" t="s">
        <v>2876</v>
      </c>
      <c r="AH2734" s="47" t="s">
        <v>3681</v>
      </c>
    </row>
    <row r="2735" spans="33:34" ht="12.75">
      <c r="AG2735" s="49" t="s">
        <v>2877</v>
      </c>
      <c r="AH2735" s="47" t="s">
        <v>3681</v>
      </c>
    </row>
    <row r="2736" spans="33:34" ht="12.75">
      <c r="AG2736" s="49" t="s">
        <v>2878</v>
      </c>
      <c r="AH2736" s="47" t="s">
        <v>3681</v>
      </c>
    </row>
    <row r="2737" spans="33:34" ht="12.75">
      <c r="AG2737" s="121" t="s">
        <v>2763</v>
      </c>
      <c r="AH2737" s="122" t="s">
        <v>3681</v>
      </c>
    </row>
    <row r="2738" spans="33:34" ht="12.75">
      <c r="AG2738" s="49" t="s">
        <v>2879</v>
      </c>
      <c r="AH2738" s="47" t="s">
        <v>3682</v>
      </c>
    </row>
    <row r="2739" spans="33:34" ht="12.75">
      <c r="AG2739" s="49" t="s">
        <v>2880</v>
      </c>
      <c r="AH2739" s="47" t="s">
        <v>3682</v>
      </c>
    </row>
    <row r="2740" spans="33:34" ht="12.75">
      <c r="AG2740" s="49" t="s">
        <v>2881</v>
      </c>
      <c r="AH2740" s="47" t="s">
        <v>3682</v>
      </c>
    </row>
    <row r="2741" spans="33:34" ht="12.75">
      <c r="AG2741" s="49" t="s">
        <v>2882</v>
      </c>
      <c r="AH2741" s="47" t="s">
        <v>3682</v>
      </c>
    </row>
    <row r="2742" spans="33:34" ht="12.75">
      <c r="AG2742" s="49" t="s">
        <v>2883</v>
      </c>
      <c r="AH2742" s="47" t="s">
        <v>3682</v>
      </c>
    </row>
    <row r="2743" spans="33:34" ht="12.75">
      <c r="AG2743" s="49" t="s">
        <v>2884</v>
      </c>
      <c r="AH2743" s="47" t="s">
        <v>3682</v>
      </c>
    </row>
    <row r="2744" spans="33:34" ht="12.75">
      <c r="AG2744" s="49" t="s">
        <v>2885</v>
      </c>
      <c r="AH2744" s="47" t="s">
        <v>3682</v>
      </c>
    </row>
    <row r="2745" spans="33:34" ht="12.75">
      <c r="AG2745" s="49" t="s">
        <v>2886</v>
      </c>
      <c r="AH2745" s="47" t="s">
        <v>3682</v>
      </c>
    </row>
    <row r="2746" spans="33:34" ht="12.75">
      <c r="AG2746" s="49" t="s">
        <v>2887</v>
      </c>
      <c r="AH2746" s="47" t="s">
        <v>3682</v>
      </c>
    </row>
    <row r="2747" spans="33:34" ht="12.75">
      <c r="AG2747" s="49" t="s">
        <v>2888</v>
      </c>
      <c r="AH2747" s="47" t="s">
        <v>3682</v>
      </c>
    </row>
    <row r="2748" spans="33:34" ht="12.75">
      <c r="AG2748" s="49" t="s">
        <v>2889</v>
      </c>
      <c r="AH2748" s="47" t="s">
        <v>3682</v>
      </c>
    </row>
    <row r="2749" spans="33:34" ht="12.75">
      <c r="AG2749" s="49" t="s">
        <v>2890</v>
      </c>
      <c r="AH2749" s="47" t="s">
        <v>3682</v>
      </c>
    </row>
    <row r="2750" spans="33:34" ht="12.75">
      <c r="AG2750" s="49" t="s">
        <v>2891</v>
      </c>
      <c r="AH2750" s="47" t="s">
        <v>3682</v>
      </c>
    </row>
    <row r="2751" spans="33:34" ht="12.75">
      <c r="AG2751" s="49" t="s">
        <v>2892</v>
      </c>
      <c r="AH2751" s="47" t="s">
        <v>3682</v>
      </c>
    </row>
    <row r="2752" spans="33:34" ht="12.75">
      <c r="AG2752" s="49" t="s">
        <v>2893</v>
      </c>
      <c r="AH2752" s="47" t="s">
        <v>3682</v>
      </c>
    </row>
    <row r="2753" spans="33:34" ht="12.75">
      <c r="AG2753" s="49" t="s">
        <v>2894</v>
      </c>
      <c r="AH2753" s="47" t="s">
        <v>3682</v>
      </c>
    </row>
    <row r="2754" spans="33:34" ht="12.75">
      <c r="AG2754" s="49" t="s">
        <v>2895</v>
      </c>
      <c r="AH2754" s="47" t="s">
        <v>3682</v>
      </c>
    </row>
    <row r="2755" spans="33:34" ht="12.75">
      <c r="AG2755" s="49" t="s">
        <v>2896</v>
      </c>
      <c r="AH2755" s="47" t="s">
        <v>3682</v>
      </c>
    </row>
    <row r="2756" spans="33:34" ht="12.75">
      <c r="AG2756" s="49" t="s">
        <v>2897</v>
      </c>
      <c r="AH2756" s="47" t="s">
        <v>3682</v>
      </c>
    </row>
    <row r="2757" spans="33:34" ht="12.75">
      <c r="AG2757" s="49" t="s">
        <v>2898</v>
      </c>
      <c r="AH2757" s="47" t="s">
        <v>3682</v>
      </c>
    </row>
    <row r="2758" spans="33:34" ht="12.75">
      <c r="AG2758" s="49" t="s">
        <v>2899</v>
      </c>
      <c r="AH2758" s="47" t="s">
        <v>3682</v>
      </c>
    </row>
    <row r="2759" spans="33:34" ht="12.75">
      <c r="AG2759" s="49" t="s">
        <v>2900</v>
      </c>
      <c r="AH2759" s="47" t="s">
        <v>3682</v>
      </c>
    </row>
    <row r="2760" spans="33:34" ht="12.75">
      <c r="AG2760" s="49" t="s">
        <v>2901</v>
      </c>
      <c r="AH2760" s="47" t="s">
        <v>3682</v>
      </c>
    </row>
    <row r="2761" spans="33:34" ht="12.75">
      <c r="AG2761" s="49" t="s">
        <v>2902</v>
      </c>
      <c r="AH2761" s="47" t="s">
        <v>3682</v>
      </c>
    </row>
    <row r="2762" spans="33:34" ht="12.75">
      <c r="AG2762" s="49" t="s">
        <v>2903</v>
      </c>
      <c r="AH2762" s="47" t="s">
        <v>3682</v>
      </c>
    </row>
    <row r="2763" spans="33:34" ht="12.75">
      <c r="AG2763" s="49" t="s">
        <v>2904</v>
      </c>
      <c r="AH2763" s="47" t="s">
        <v>3682</v>
      </c>
    </row>
    <row r="2764" spans="33:34" ht="12.75">
      <c r="AG2764" s="49" t="s">
        <v>2905</v>
      </c>
      <c r="AH2764" s="47" t="s">
        <v>3682</v>
      </c>
    </row>
    <row r="2765" spans="33:34" ht="12.75">
      <c r="AG2765" s="49" t="s">
        <v>2906</v>
      </c>
      <c r="AH2765" s="47" t="s">
        <v>3682</v>
      </c>
    </row>
    <row r="2766" spans="33:34" ht="12.75">
      <c r="AG2766" s="49" t="s">
        <v>2907</v>
      </c>
      <c r="AH2766" s="47" t="s">
        <v>3682</v>
      </c>
    </row>
    <row r="2767" spans="33:34" ht="12.75">
      <c r="AG2767" s="49" t="s">
        <v>2908</v>
      </c>
      <c r="AH2767" s="47" t="s">
        <v>3682</v>
      </c>
    </row>
    <row r="2768" spans="33:34" ht="12.75">
      <c r="AG2768" s="49" t="s">
        <v>2909</v>
      </c>
      <c r="AH2768" s="47" t="s">
        <v>3682</v>
      </c>
    </row>
    <row r="2769" spans="33:34" ht="12.75">
      <c r="AG2769" s="49" t="s">
        <v>2910</v>
      </c>
      <c r="AH2769" s="47" t="s">
        <v>3682</v>
      </c>
    </row>
    <row r="2770" spans="33:34" ht="12.75">
      <c r="AG2770" s="49" t="s">
        <v>2911</v>
      </c>
      <c r="AH2770" s="47" t="s">
        <v>3682</v>
      </c>
    </row>
    <row r="2771" spans="33:34" ht="12.75">
      <c r="AG2771" s="49" t="s">
        <v>2912</v>
      </c>
      <c r="AH2771" s="47" t="s">
        <v>3682</v>
      </c>
    </row>
    <row r="2772" spans="33:34" ht="12.75">
      <c r="AG2772" s="49" t="s">
        <v>2913</v>
      </c>
      <c r="AH2772" s="47" t="s">
        <v>3682</v>
      </c>
    </row>
    <row r="2773" spans="33:34" ht="12.75">
      <c r="AG2773" s="49" t="s">
        <v>2914</v>
      </c>
      <c r="AH2773" s="47" t="s">
        <v>3682</v>
      </c>
    </row>
    <row r="2774" spans="33:34" ht="12.75">
      <c r="AG2774" s="49" t="s">
        <v>2915</v>
      </c>
      <c r="AH2774" s="47" t="s">
        <v>3682</v>
      </c>
    </row>
    <row r="2775" spans="33:34" ht="12.75">
      <c r="AG2775" s="49" t="s">
        <v>2916</v>
      </c>
      <c r="AH2775" s="47" t="s">
        <v>3682</v>
      </c>
    </row>
    <row r="2776" spans="33:34" ht="12.75">
      <c r="AG2776" s="49" t="s">
        <v>2917</v>
      </c>
      <c r="AH2776" s="47" t="s">
        <v>3682</v>
      </c>
    </row>
    <row r="2777" spans="33:34" ht="12.75">
      <c r="AG2777" s="49" t="s">
        <v>2918</v>
      </c>
      <c r="AH2777" s="47" t="s">
        <v>3682</v>
      </c>
    </row>
    <row r="2778" spans="33:34" ht="12.75">
      <c r="AG2778" s="49" t="s">
        <v>2919</v>
      </c>
      <c r="AH2778" s="47" t="s">
        <v>3683</v>
      </c>
    </row>
    <row r="2779" spans="33:34" ht="12.75">
      <c r="AG2779" s="49" t="s">
        <v>2920</v>
      </c>
      <c r="AH2779" s="47" t="s">
        <v>3683</v>
      </c>
    </row>
    <row r="2780" spans="33:34" ht="12.75">
      <c r="AG2780" s="49" t="s">
        <v>2921</v>
      </c>
      <c r="AH2780" s="47" t="s">
        <v>3683</v>
      </c>
    </row>
    <row r="2781" spans="33:34" ht="12.75">
      <c r="AG2781" s="49" t="s">
        <v>2922</v>
      </c>
      <c r="AH2781" s="47" t="s">
        <v>3683</v>
      </c>
    </row>
    <row r="2782" spans="33:34" ht="12.75">
      <c r="AG2782" s="49" t="s">
        <v>2923</v>
      </c>
      <c r="AH2782" s="47" t="s">
        <v>3683</v>
      </c>
    </row>
    <row r="2783" spans="33:34" ht="12.75">
      <c r="AG2783" s="49" t="s">
        <v>2924</v>
      </c>
      <c r="AH2783" s="47" t="s">
        <v>3683</v>
      </c>
    </row>
    <row r="2784" spans="33:34" ht="12.75">
      <c r="AG2784" s="49" t="s">
        <v>2925</v>
      </c>
      <c r="AH2784" s="47" t="s">
        <v>3684</v>
      </c>
    </row>
    <row r="2785" spans="33:34" ht="12.75">
      <c r="AG2785" s="49" t="s">
        <v>2926</v>
      </c>
      <c r="AH2785" s="47" t="s">
        <v>3684</v>
      </c>
    </row>
    <row r="2786" spans="33:34" ht="12.75">
      <c r="AG2786" s="49" t="s">
        <v>2927</v>
      </c>
      <c r="AH2786" s="47" t="s">
        <v>3684</v>
      </c>
    </row>
    <row r="2787" spans="33:34" ht="12.75">
      <c r="AG2787" s="49" t="s">
        <v>2928</v>
      </c>
      <c r="AH2787" s="47" t="s">
        <v>3684</v>
      </c>
    </row>
    <row r="2788" spans="33:34" ht="12.75">
      <c r="AG2788" s="49" t="s">
        <v>2929</v>
      </c>
      <c r="AH2788" s="47" t="s">
        <v>3684</v>
      </c>
    </row>
    <row r="2789" spans="33:34" ht="12.75">
      <c r="AG2789" s="49" t="s">
        <v>2930</v>
      </c>
      <c r="AH2789" s="47" t="s">
        <v>3684</v>
      </c>
    </row>
    <row r="2790" spans="33:34" ht="12.75">
      <c r="AG2790" s="49" t="s">
        <v>2931</v>
      </c>
      <c r="AH2790" s="47" t="s">
        <v>3684</v>
      </c>
    </row>
    <row r="2791" spans="33:34" ht="12.75">
      <c r="AG2791" s="49" t="s">
        <v>2932</v>
      </c>
      <c r="AH2791" s="47" t="s">
        <v>3685</v>
      </c>
    </row>
    <row r="2792" spans="33:34" ht="12.75">
      <c r="AG2792" s="49" t="s">
        <v>2933</v>
      </c>
      <c r="AH2792" s="47" t="s">
        <v>3685</v>
      </c>
    </row>
    <row r="2793" spans="33:34" ht="12.75">
      <c r="AG2793" s="49" t="s">
        <v>2934</v>
      </c>
      <c r="AH2793" s="47" t="s">
        <v>3685</v>
      </c>
    </row>
    <row r="2794" spans="33:34" ht="12.75">
      <c r="AG2794" s="49" t="s">
        <v>2935</v>
      </c>
      <c r="AH2794" s="47" t="s">
        <v>3685</v>
      </c>
    </row>
    <row r="2795" spans="33:34" ht="12.75">
      <c r="AG2795" s="49" t="s">
        <v>2936</v>
      </c>
      <c r="AH2795" s="47" t="s">
        <v>3685</v>
      </c>
    </row>
    <row r="2796" spans="33:34" ht="12.75">
      <c r="AG2796" s="49" t="s">
        <v>2937</v>
      </c>
      <c r="AH2796" s="47" t="s">
        <v>3685</v>
      </c>
    </row>
    <row r="2797" spans="33:34" ht="12.75">
      <c r="AG2797" s="49" t="s">
        <v>2938</v>
      </c>
      <c r="AH2797" s="47" t="s">
        <v>3685</v>
      </c>
    </row>
    <row r="2798" spans="33:34" ht="12.75">
      <c r="AG2798" s="49" t="s">
        <v>2939</v>
      </c>
      <c r="AH2798" s="47" t="s">
        <v>3685</v>
      </c>
    </row>
    <row r="2799" spans="33:34" ht="12.75">
      <c r="AG2799" s="49" t="s">
        <v>2940</v>
      </c>
      <c r="AH2799" s="47" t="s">
        <v>3674</v>
      </c>
    </row>
    <row r="2800" spans="33:34" ht="12.75">
      <c r="AG2800" s="49" t="s">
        <v>2941</v>
      </c>
      <c r="AH2800" s="47" t="s">
        <v>3674</v>
      </c>
    </row>
    <row r="2801" spans="33:34" ht="12.75">
      <c r="AG2801" s="49" t="s">
        <v>2942</v>
      </c>
      <c r="AH2801" s="47" t="s">
        <v>3674</v>
      </c>
    </row>
    <row r="2802" spans="33:34" ht="12.75">
      <c r="AG2802" s="49" t="s">
        <v>2943</v>
      </c>
      <c r="AH2802" s="47" t="s">
        <v>3674</v>
      </c>
    </row>
    <row r="2803" spans="33:34" ht="12.75">
      <c r="AG2803" s="49" t="s">
        <v>2944</v>
      </c>
      <c r="AH2803" s="47" t="s">
        <v>3674</v>
      </c>
    </row>
    <row r="2804" spans="33:34" ht="12.75">
      <c r="AG2804" s="49" t="s">
        <v>2945</v>
      </c>
      <c r="AH2804" s="47" t="s">
        <v>3674</v>
      </c>
    </row>
    <row r="2805" spans="33:34" ht="12.75">
      <c r="AG2805" s="49" t="s">
        <v>2946</v>
      </c>
      <c r="AH2805" s="47" t="s">
        <v>3674</v>
      </c>
    </row>
    <row r="2806" spans="33:34" ht="12.75">
      <c r="AG2806" s="49" t="s">
        <v>2947</v>
      </c>
      <c r="AH2806" s="47" t="s">
        <v>3674</v>
      </c>
    </row>
    <row r="2807" spans="33:34" ht="12.75">
      <c r="AG2807" s="49" t="s">
        <v>2948</v>
      </c>
      <c r="AH2807" s="47" t="s">
        <v>3674</v>
      </c>
    </row>
    <row r="2808" spans="33:34" ht="12.75">
      <c r="AG2808" s="49" t="s">
        <v>2949</v>
      </c>
      <c r="AH2808" s="47" t="s">
        <v>3674</v>
      </c>
    </row>
    <row r="2809" spans="33:34" ht="12.75">
      <c r="AG2809" s="49" t="s">
        <v>2950</v>
      </c>
      <c r="AH2809" s="47" t="s">
        <v>3674</v>
      </c>
    </row>
    <row r="2810" spans="33:34" ht="12.75">
      <c r="AG2810" s="49" t="s">
        <v>2951</v>
      </c>
      <c r="AH2810" s="47" t="s">
        <v>3674</v>
      </c>
    </row>
    <row r="2811" spans="33:34" ht="12.75">
      <c r="AG2811" s="49" t="s">
        <v>2952</v>
      </c>
      <c r="AH2811" s="47" t="s">
        <v>3674</v>
      </c>
    </row>
    <row r="2812" spans="33:34" ht="12.75">
      <c r="AG2812" s="49" t="s">
        <v>2953</v>
      </c>
      <c r="AH2812" s="47" t="s">
        <v>3674</v>
      </c>
    </row>
    <row r="2813" spans="33:34" ht="12.75">
      <c r="AG2813" s="49" t="s">
        <v>2954</v>
      </c>
      <c r="AH2813" s="47" t="s">
        <v>3674</v>
      </c>
    </row>
    <row r="2814" spans="33:34" ht="12.75">
      <c r="AG2814" s="49" t="s">
        <v>2955</v>
      </c>
      <c r="AH2814" s="47" t="s">
        <v>3674</v>
      </c>
    </row>
    <row r="2815" spans="33:34" ht="12.75">
      <c r="AG2815" s="49" t="s">
        <v>2956</v>
      </c>
      <c r="AH2815" s="47" t="s">
        <v>3674</v>
      </c>
    </row>
    <row r="2816" spans="33:34" ht="12.75">
      <c r="AG2816" s="49" t="s">
        <v>2957</v>
      </c>
      <c r="AH2816" s="47" t="s">
        <v>3674</v>
      </c>
    </row>
    <row r="2817" spans="33:34" ht="12.75">
      <c r="AG2817" s="49" t="s">
        <v>2958</v>
      </c>
      <c r="AH2817" s="47" t="s">
        <v>3674</v>
      </c>
    </row>
    <row r="2818" spans="33:34" ht="12.75">
      <c r="AG2818" s="49" t="s">
        <v>2959</v>
      </c>
      <c r="AH2818" s="47" t="s">
        <v>3674</v>
      </c>
    </row>
    <row r="2819" spans="33:34" ht="12.75">
      <c r="AG2819" s="49" t="s">
        <v>2960</v>
      </c>
      <c r="AH2819" s="47" t="s">
        <v>3674</v>
      </c>
    </row>
    <row r="2820" spans="33:34" ht="12.75">
      <c r="AG2820" s="49" t="s">
        <v>2961</v>
      </c>
      <c r="AH2820" s="47" t="s">
        <v>3674</v>
      </c>
    </row>
    <row r="2821" spans="33:34" ht="12.75">
      <c r="AG2821" s="49" t="s">
        <v>2962</v>
      </c>
      <c r="AH2821" s="47" t="s">
        <v>3674</v>
      </c>
    </row>
    <row r="2822" spans="33:34" ht="12.75">
      <c r="AG2822" s="49" t="s">
        <v>2963</v>
      </c>
      <c r="AH2822" s="47" t="s">
        <v>3674</v>
      </c>
    </row>
    <row r="2823" spans="33:34" ht="12.75">
      <c r="AG2823" s="49" t="s">
        <v>2964</v>
      </c>
      <c r="AH2823" s="47" t="s">
        <v>3674</v>
      </c>
    </row>
    <row r="2824" spans="33:34" ht="12.75">
      <c r="AG2824" s="49" t="s">
        <v>2965</v>
      </c>
      <c r="AH2824" s="47" t="s">
        <v>3674</v>
      </c>
    </row>
    <row r="2825" spans="33:34" ht="12.75">
      <c r="AG2825" s="49" t="s">
        <v>2966</v>
      </c>
      <c r="AH2825" s="47" t="s">
        <v>3674</v>
      </c>
    </row>
    <row r="2826" spans="33:34" ht="12.75">
      <c r="AG2826" s="49" t="s">
        <v>2967</v>
      </c>
      <c r="AH2826" s="47" t="s">
        <v>3674</v>
      </c>
    </row>
    <row r="2827" spans="33:34" ht="12.75">
      <c r="AG2827" s="49" t="s">
        <v>2968</v>
      </c>
      <c r="AH2827" s="47" t="s">
        <v>3674</v>
      </c>
    </row>
    <row r="2828" spans="33:34" ht="12.75">
      <c r="AG2828" s="49" t="s">
        <v>2969</v>
      </c>
      <c r="AH2828" s="47" t="s">
        <v>3674</v>
      </c>
    </row>
    <row r="2829" spans="33:34" ht="12.75">
      <c r="AG2829" s="49" t="s">
        <v>2970</v>
      </c>
      <c r="AH2829" s="47" t="s">
        <v>3674</v>
      </c>
    </row>
    <row r="2830" spans="33:34" ht="12.75">
      <c r="AG2830" s="49" t="s">
        <v>2971</v>
      </c>
      <c r="AH2830" s="47" t="s">
        <v>3674</v>
      </c>
    </row>
    <row r="2831" spans="33:34" ht="12.75">
      <c r="AG2831" s="49" t="s">
        <v>2972</v>
      </c>
      <c r="AH2831" s="47" t="s">
        <v>3674</v>
      </c>
    </row>
    <row r="2832" spans="33:34" ht="12.75">
      <c r="AG2832" s="49" t="s">
        <v>2973</v>
      </c>
      <c r="AH2832" s="47" t="s">
        <v>3674</v>
      </c>
    </row>
    <row r="2833" spans="33:34" ht="12.75">
      <c r="AG2833" s="49" t="s">
        <v>2974</v>
      </c>
      <c r="AH2833" s="47" t="s">
        <v>3674</v>
      </c>
    </row>
    <row r="2834" spans="33:34" ht="12.75">
      <c r="AG2834" s="49" t="s">
        <v>2975</v>
      </c>
      <c r="AH2834" s="47" t="s">
        <v>3674</v>
      </c>
    </row>
    <row r="2835" spans="33:34" ht="12.75">
      <c r="AG2835" s="49" t="s">
        <v>2976</v>
      </c>
      <c r="AH2835" s="47" t="s">
        <v>3674</v>
      </c>
    </row>
    <row r="2836" spans="33:34" ht="12.75">
      <c r="AG2836" s="49" t="s">
        <v>2977</v>
      </c>
      <c r="AH2836" s="47" t="s">
        <v>3674</v>
      </c>
    </row>
    <row r="2837" spans="33:34" ht="12.75">
      <c r="AG2837" s="49" t="s">
        <v>2978</v>
      </c>
      <c r="AH2837" s="47" t="s">
        <v>3674</v>
      </c>
    </row>
    <row r="2838" spans="33:34" ht="12.75">
      <c r="AG2838" s="49" t="s">
        <v>2979</v>
      </c>
      <c r="AH2838" s="47" t="s">
        <v>3674</v>
      </c>
    </row>
    <row r="2839" spans="33:34" ht="12.75">
      <c r="AG2839" s="49" t="s">
        <v>2980</v>
      </c>
      <c r="AH2839" s="47" t="s">
        <v>3674</v>
      </c>
    </row>
    <row r="2840" spans="33:34" ht="12.75">
      <c r="AG2840" s="49" t="s">
        <v>2981</v>
      </c>
      <c r="AH2840" s="47" t="s">
        <v>3674</v>
      </c>
    </row>
    <row r="2841" spans="33:34" ht="12.75">
      <c r="AG2841" s="49" t="s">
        <v>2982</v>
      </c>
      <c r="AH2841" s="47" t="s">
        <v>3674</v>
      </c>
    </row>
    <row r="2842" spans="33:34" ht="12.75">
      <c r="AG2842" s="49" t="s">
        <v>2983</v>
      </c>
      <c r="AH2842" s="47" t="s">
        <v>3674</v>
      </c>
    </row>
    <row r="2843" spans="33:34" ht="12.75">
      <c r="AG2843" s="49" t="s">
        <v>2984</v>
      </c>
      <c r="AH2843" s="47" t="s">
        <v>3674</v>
      </c>
    </row>
    <row r="2844" spans="33:34" ht="12.75">
      <c r="AG2844" s="49" t="s">
        <v>2985</v>
      </c>
      <c r="AH2844" s="47" t="s">
        <v>3674</v>
      </c>
    </row>
    <row r="2845" spans="33:34" ht="12.75">
      <c r="AG2845" s="49" t="s">
        <v>2986</v>
      </c>
      <c r="AH2845" s="47" t="s">
        <v>3674</v>
      </c>
    </row>
    <row r="2846" spans="33:34" ht="12.75">
      <c r="AG2846" s="49" t="s">
        <v>2987</v>
      </c>
      <c r="AH2846" s="47" t="s">
        <v>3674</v>
      </c>
    </row>
    <row r="2847" spans="33:34" ht="12.75">
      <c r="AG2847" s="49" t="s">
        <v>2988</v>
      </c>
      <c r="AH2847" s="47" t="s">
        <v>3674</v>
      </c>
    </row>
    <row r="2848" spans="33:34" ht="12.75">
      <c r="AG2848" s="49" t="s">
        <v>2989</v>
      </c>
      <c r="AH2848" s="47" t="s">
        <v>3674</v>
      </c>
    </row>
    <row r="2849" spans="33:34" ht="12.75">
      <c r="AG2849" s="49" t="s">
        <v>2990</v>
      </c>
      <c r="AH2849" s="47" t="s">
        <v>3674</v>
      </c>
    </row>
    <row r="2850" spans="33:34" ht="12.75">
      <c r="AG2850" s="49" t="s">
        <v>2991</v>
      </c>
      <c r="AH2850" s="47" t="s">
        <v>3674</v>
      </c>
    </row>
    <row r="2851" spans="33:34" ht="12.75">
      <c r="AG2851" s="49" t="s">
        <v>2992</v>
      </c>
      <c r="AH2851" s="47" t="s">
        <v>3674</v>
      </c>
    </row>
    <row r="2852" spans="33:34" ht="12.75">
      <c r="AG2852" s="49" t="s">
        <v>2993</v>
      </c>
      <c r="AH2852" s="47" t="s">
        <v>3674</v>
      </c>
    </row>
    <row r="2853" spans="33:34" ht="12.75">
      <c r="AG2853" s="49" t="s">
        <v>2994</v>
      </c>
      <c r="AH2853" s="47" t="s">
        <v>3674</v>
      </c>
    </row>
    <row r="2854" spans="33:34" ht="12.75">
      <c r="AG2854" s="49" t="s">
        <v>2995</v>
      </c>
      <c r="AH2854" s="47" t="s">
        <v>3682</v>
      </c>
    </row>
    <row r="2855" spans="33:34" ht="12.75">
      <c r="AG2855" s="49" t="s">
        <v>2996</v>
      </c>
      <c r="AH2855" s="47" t="s">
        <v>3682</v>
      </c>
    </row>
    <row r="2856" spans="33:34" ht="12.75">
      <c r="AG2856" s="49" t="s">
        <v>2997</v>
      </c>
      <c r="AH2856" s="47" t="s">
        <v>3682</v>
      </c>
    </row>
    <row r="2857" spans="33:34" ht="12.75">
      <c r="AG2857" s="49" t="s">
        <v>2998</v>
      </c>
      <c r="AH2857" s="47" t="s">
        <v>3682</v>
      </c>
    </row>
    <row r="2858" spans="33:34" ht="12.75">
      <c r="AG2858" s="49" t="s">
        <v>2999</v>
      </c>
      <c r="AH2858" s="47" t="s">
        <v>3682</v>
      </c>
    </row>
    <row r="2859" spans="33:34" ht="12.75">
      <c r="AG2859" s="49" t="s">
        <v>3000</v>
      </c>
      <c r="AH2859" s="47" t="s">
        <v>3682</v>
      </c>
    </row>
    <row r="2860" spans="33:34" ht="12.75">
      <c r="AG2860" s="49" t="s">
        <v>3001</v>
      </c>
      <c r="AH2860" s="47" t="s">
        <v>3682</v>
      </c>
    </row>
    <row r="2861" spans="33:34" ht="12.75">
      <c r="AG2861" s="49" t="s">
        <v>3002</v>
      </c>
      <c r="AH2861" s="47" t="s">
        <v>3682</v>
      </c>
    </row>
    <row r="2862" spans="33:34" ht="12.75">
      <c r="AG2862" s="49" t="s">
        <v>3003</v>
      </c>
      <c r="AH2862" s="47" t="s">
        <v>3682</v>
      </c>
    </row>
    <row r="2863" spans="33:34" ht="12.75">
      <c r="AG2863" s="49" t="s">
        <v>3004</v>
      </c>
      <c r="AH2863" s="47" t="s">
        <v>3682</v>
      </c>
    </row>
    <row r="2864" spans="33:34" ht="12.75">
      <c r="AG2864" s="49" t="s">
        <v>3005</v>
      </c>
      <c r="AH2864" s="47" t="s">
        <v>3682</v>
      </c>
    </row>
    <row r="2865" spans="33:34" ht="12.75">
      <c r="AG2865" s="49" t="s">
        <v>3006</v>
      </c>
      <c r="AH2865" s="47" t="s">
        <v>3682</v>
      </c>
    </row>
    <row r="2866" spans="33:34" ht="12.75">
      <c r="AG2866" s="49" t="s">
        <v>3007</v>
      </c>
      <c r="AH2866" s="47" t="s">
        <v>3682</v>
      </c>
    </row>
    <row r="2867" spans="33:34" ht="12.75">
      <c r="AG2867" s="49" t="s">
        <v>3008</v>
      </c>
      <c r="AH2867" s="47" t="s">
        <v>3682</v>
      </c>
    </row>
    <row r="2868" spans="33:34" ht="12.75">
      <c r="AG2868" s="49" t="s">
        <v>3009</v>
      </c>
      <c r="AH2868" s="47" t="s">
        <v>3682</v>
      </c>
    </row>
    <row r="2869" spans="33:34" ht="12.75">
      <c r="AG2869" s="49" t="s">
        <v>3010</v>
      </c>
      <c r="AH2869" s="47" t="s">
        <v>3682</v>
      </c>
    </row>
    <row r="2870" spans="33:34" ht="12.75">
      <c r="AG2870" s="49" t="s">
        <v>3011</v>
      </c>
      <c r="AH2870" s="47" t="s">
        <v>3682</v>
      </c>
    </row>
    <row r="2871" spans="33:34" ht="12.75">
      <c r="AG2871" s="49" t="s">
        <v>3012</v>
      </c>
      <c r="AH2871" s="47" t="s">
        <v>3682</v>
      </c>
    </row>
    <row r="2872" spans="33:34" ht="12.75">
      <c r="AG2872" s="49" t="s">
        <v>3013</v>
      </c>
      <c r="AH2872" s="47" t="s">
        <v>3682</v>
      </c>
    </row>
    <row r="2873" spans="33:34" ht="12.75">
      <c r="AG2873" s="49" t="s">
        <v>3014</v>
      </c>
      <c r="AH2873" s="47" t="s">
        <v>3682</v>
      </c>
    </row>
    <row r="2874" spans="33:34" ht="12.75">
      <c r="AG2874" s="49" t="s">
        <v>3015</v>
      </c>
      <c r="AH2874" s="47" t="s">
        <v>3682</v>
      </c>
    </row>
    <row r="2875" spans="33:34" ht="12.75">
      <c r="AG2875" s="49" t="s">
        <v>3016</v>
      </c>
      <c r="AH2875" s="47" t="s">
        <v>3682</v>
      </c>
    </row>
    <row r="2876" spans="33:34" ht="12.75">
      <c r="AG2876" s="49" t="s">
        <v>3017</v>
      </c>
      <c r="AH2876" s="47" t="s">
        <v>3682</v>
      </c>
    </row>
    <row r="2877" spans="33:34" ht="12.75">
      <c r="AG2877" s="49" t="s">
        <v>3018</v>
      </c>
      <c r="AH2877" s="47" t="s">
        <v>3682</v>
      </c>
    </row>
    <row r="2878" spans="33:34" ht="12.75">
      <c r="AG2878" s="49" t="s">
        <v>3019</v>
      </c>
      <c r="AH2878" s="47" t="s">
        <v>3682</v>
      </c>
    </row>
    <row r="2879" spans="33:34" ht="12.75">
      <c r="AG2879" s="49" t="s">
        <v>3020</v>
      </c>
      <c r="AH2879" s="47" t="s">
        <v>3682</v>
      </c>
    </row>
    <row r="2880" spans="33:34" ht="12.75">
      <c r="AG2880" s="49" t="s">
        <v>3021</v>
      </c>
      <c r="AH2880" s="47" t="s">
        <v>3682</v>
      </c>
    </row>
    <row r="2881" spans="33:34" ht="12.75">
      <c r="AG2881" s="49" t="s">
        <v>3022</v>
      </c>
      <c r="AH2881" s="47" t="s">
        <v>3682</v>
      </c>
    </row>
    <row r="2882" spans="33:34" ht="12.75">
      <c r="AG2882" s="49" t="s">
        <v>3023</v>
      </c>
      <c r="AH2882" s="47" t="s">
        <v>3682</v>
      </c>
    </row>
    <row r="2883" spans="33:34" ht="12.75">
      <c r="AG2883" s="49" t="s">
        <v>3024</v>
      </c>
      <c r="AH2883" s="47" t="s">
        <v>3682</v>
      </c>
    </row>
    <row r="2884" spans="33:34" ht="12.75">
      <c r="AG2884" s="49" t="s">
        <v>3025</v>
      </c>
      <c r="AH2884" s="47" t="s">
        <v>3682</v>
      </c>
    </row>
    <row r="2885" spans="33:34" ht="12.75">
      <c r="AG2885" s="49" t="s">
        <v>3026</v>
      </c>
      <c r="AH2885" s="47" t="s">
        <v>3682</v>
      </c>
    </row>
    <row r="2886" spans="33:34" ht="12.75">
      <c r="AG2886" s="49" t="s">
        <v>3027</v>
      </c>
      <c r="AH2886" s="47" t="s">
        <v>3682</v>
      </c>
    </row>
    <row r="2887" spans="33:34" ht="12.75">
      <c r="AG2887" s="49" t="s">
        <v>3028</v>
      </c>
      <c r="AH2887" s="47" t="s">
        <v>3682</v>
      </c>
    </row>
    <row r="2888" spans="33:34" ht="12.75">
      <c r="AG2888" s="49" t="s">
        <v>3029</v>
      </c>
      <c r="AH2888" s="47" t="s">
        <v>3682</v>
      </c>
    </row>
    <row r="2889" spans="33:34" ht="12.75">
      <c r="AG2889" s="49" t="s">
        <v>3030</v>
      </c>
      <c r="AH2889" s="47" t="s">
        <v>3682</v>
      </c>
    </row>
    <row r="2890" spans="33:34" ht="12.75">
      <c r="AG2890" s="49" t="s">
        <v>3031</v>
      </c>
      <c r="AH2890" s="47" t="s">
        <v>3682</v>
      </c>
    </row>
    <row r="2891" spans="33:34" ht="12.75">
      <c r="AG2891" s="49" t="s">
        <v>3032</v>
      </c>
      <c r="AH2891" s="47" t="s">
        <v>3682</v>
      </c>
    </row>
    <row r="2892" spans="33:34" ht="12.75">
      <c r="AG2892" s="49" t="s">
        <v>3033</v>
      </c>
      <c r="AH2892" s="47" t="s">
        <v>3682</v>
      </c>
    </row>
    <row r="2893" spans="33:34" ht="12.75">
      <c r="AG2893" s="49" t="s">
        <v>3034</v>
      </c>
      <c r="AH2893" s="47" t="s">
        <v>3682</v>
      </c>
    </row>
    <row r="2894" spans="33:34" ht="12.75">
      <c r="AG2894" s="49" t="s">
        <v>3035</v>
      </c>
      <c r="AH2894" s="47" t="s">
        <v>3683</v>
      </c>
    </row>
    <row r="2895" spans="33:34" ht="12.75">
      <c r="AG2895" s="49" t="s">
        <v>3036</v>
      </c>
      <c r="AH2895" s="47" t="s">
        <v>3683</v>
      </c>
    </row>
    <row r="2896" spans="33:34" ht="12.75">
      <c r="AG2896" s="49" t="s">
        <v>3037</v>
      </c>
      <c r="AH2896" s="47" t="s">
        <v>3683</v>
      </c>
    </row>
    <row r="2897" spans="33:34" ht="12.75">
      <c r="AG2897" s="49" t="s">
        <v>3038</v>
      </c>
      <c r="AH2897" s="47" t="s">
        <v>3683</v>
      </c>
    </row>
    <row r="2898" spans="33:34" ht="12.75">
      <c r="AG2898" s="49" t="s">
        <v>3039</v>
      </c>
      <c r="AH2898" s="47" t="s">
        <v>3683</v>
      </c>
    </row>
    <row r="2899" spans="33:34" ht="12.75">
      <c r="AG2899" s="49" t="s">
        <v>3040</v>
      </c>
      <c r="AH2899" s="47" t="s">
        <v>3683</v>
      </c>
    </row>
    <row r="2900" spans="33:34" ht="12.75">
      <c r="AG2900" s="49" t="s">
        <v>3041</v>
      </c>
      <c r="AH2900" s="47" t="s">
        <v>3684</v>
      </c>
    </row>
    <row r="2901" spans="33:34" ht="12.75">
      <c r="AG2901" s="49" t="s">
        <v>3042</v>
      </c>
      <c r="AH2901" s="47" t="s">
        <v>3684</v>
      </c>
    </row>
    <row r="2902" spans="33:34" ht="12.75">
      <c r="AG2902" s="49" t="s">
        <v>3043</v>
      </c>
      <c r="AH2902" s="47" t="s">
        <v>3684</v>
      </c>
    </row>
    <row r="2903" spans="33:34" ht="12.75">
      <c r="AG2903" s="49" t="s">
        <v>3044</v>
      </c>
      <c r="AH2903" s="47" t="s">
        <v>3684</v>
      </c>
    </row>
    <row r="2904" spans="33:34" ht="12.75">
      <c r="AG2904" s="49" t="s">
        <v>3045</v>
      </c>
      <c r="AH2904" s="47" t="s">
        <v>3684</v>
      </c>
    </row>
    <row r="2905" spans="33:34" ht="12.75">
      <c r="AG2905" s="49" t="s">
        <v>3046</v>
      </c>
      <c r="AH2905" s="47" t="s">
        <v>3684</v>
      </c>
    </row>
    <row r="2906" spans="33:34" ht="12.75">
      <c r="AG2906" s="49" t="s">
        <v>3047</v>
      </c>
      <c r="AH2906" s="47" t="s">
        <v>3684</v>
      </c>
    </row>
    <row r="2907" spans="33:34" ht="12.75">
      <c r="AG2907" s="49" t="s">
        <v>3048</v>
      </c>
      <c r="AH2907" s="47" t="s">
        <v>3685</v>
      </c>
    </row>
    <row r="2908" spans="33:34" ht="12.75">
      <c r="AG2908" s="49" t="s">
        <v>3049</v>
      </c>
      <c r="AH2908" s="47" t="s">
        <v>3685</v>
      </c>
    </row>
    <row r="2909" spans="33:34" ht="12.75">
      <c r="AG2909" s="49" t="s">
        <v>3050</v>
      </c>
      <c r="AH2909" s="47" t="s">
        <v>3685</v>
      </c>
    </row>
    <row r="2910" spans="33:34" ht="12.75">
      <c r="AG2910" s="49" t="s">
        <v>3051</v>
      </c>
      <c r="AH2910" s="47" t="s">
        <v>3685</v>
      </c>
    </row>
    <row r="2911" spans="33:34" ht="12.75">
      <c r="AG2911" s="49" t="s">
        <v>3052</v>
      </c>
      <c r="AH2911" s="47" t="s">
        <v>3685</v>
      </c>
    </row>
    <row r="2912" spans="33:34" ht="12.75">
      <c r="AG2912" s="49" t="s">
        <v>3053</v>
      </c>
      <c r="AH2912" s="47" t="s">
        <v>3685</v>
      </c>
    </row>
    <row r="2913" spans="33:34" ht="12.75">
      <c r="AG2913" s="49" t="s">
        <v>3054</v>
      </c>
      <c r="AH2913" s="47" t="s">
        <v>3685</v>
      </c>
    </row>
    <row r="2914" spans="33:34" ht="12.75">
      <c r="AG2914" s="49" t="s">
        <v>3055</v>
      </c>
      <c r="AH2914" s="47" t="s">
        <v>3685</v>
      </c>
    </row>
    <row r="2915" spans="33:34" ht="12.75">
      <c r="AG2915" s="49" t="s">
        <v>3056</v>
      </c>
      <c r="AH2915" s="47" t="s">
        <v>3674</v>
      </c>
    </row>
    <row r="2916" spans="33:34" ht="12.75">
      <c r="AG2916" s="49" t="s">
        <v>3057</v>
      </c>
      <c r="AH2916" s="47" t="s">
        <v>3674</v>
      </c>
    </row>
    <row r="2917" spans="33:34" ht="12.75">
      <c r="AG2917" s="49" t="s">
        <v>3058</v>
      </c>
      <c r="AH2917" s="47" t="s">
        <v>3674</v>
      </c>
    </row>
    <row r="2918" spans="33:34" ht="12.75">
      <c r="AG2918" s="49" t="s">
        <v>3059</v>
      </c>
      <c r="AH2918" s="47" t="s">
        <v>3674</v>
      </c>
    </row>
    <row r="2919" spans="33:34" ht="12.75">
      <c r="AG2919" s="49" t="s">
        <v>3060</v>
      </c>
      <c r="AH2919" s="47" t="s">
        <v>3674</v>
      </c>
    </row>
    <row r="2920" spans="33:34" ht="12.75">
      <c r="AG2920" s="49" t="s">
        <v>3061</v>
      </c>
      <c r="AH2920" s="47" t="s">
        <v>3674</v>
      </c>
    </row>
    <row r="2921" spans="33:34" ht="12.75">
      <c r="AG2921" s="49" t="s">
        <v>3062</v>
      </c>
      <c r="AH2921" s="47" t="s">
        <v>3674</v>
      </c>
    </row>
    <row r="2922" spans="33:34" ht="12.75">
      <c r="AG2922" s="49" t="s">
        <v>3063</v>
      </c>
      <c r="AH2922" s="47" t="s">
        <v>3674</v>
      </c>
    </row>
    <row r="2923" spans="33:34" ht="12.75">
      <c r="AG2923" s="49" t="s">
        <v>3064</v>
      </c>
      <c r="AH2923" s="47" t="s">
        <v>3674</v>
      </c>
    </row>
    <row r="2924" spans="33:34" ht="12.75">
      <c r="AG2924" s="49" t="s">
        <v>3065</v>
      </c>
      <c r="AH2924" s="47" t="s">
        <v>3674</v>
      </c>
    </row>
    <row r="2925" spans="33:34" ht="12.75">
      <c r="AG2925" s="49" t="s">
        <v>3066</v>
      </c>
      <c r="AH2925" s="47" t="s">
        <v>3674</v>
      </c>
    </row>
    <row r="2926" spans="33:34" ht="12.75">
      <c r="AG2926" s="49" t="s">
        <v>3067</v>
      </c>
      <c r="AH2926" s="47" t="s">
        <v>3674</v>
      </c>
    </row>
    <row r="2927" spans="33:34" ht="12.75">
      <c r="AG2927" s="49" t="s">
        <v>3068</v>
      </c>
      <c r="AH2927" s="47" t="s">
        <v>3674</v>
      </c>
    </row>
    <row r="2928" spans="33:34" ht="12.75">
      <c r="AG2928" s="49" t="s">
        <v>3069</v>
      </c>
      <c r="AH2928" s="47" t="s">
        <v>3674</v>
      </c>
    </row>
    <row r="2929" spans="33:34" ht="12.75">
      <c r="AG2929" s="49" t="s">
        <v>3070</v>
      </c>
      <c r="AH2929" s="47" t="s">
        <v>3674</v>
      </c>
    </row>
    <row r="2930" spans="33:34" ht="12.75">
      <c r="AG2930" s="49" t="s">
        <v>3071</v>
      </c>
      <c r="AH2930" s="47" t="s">
        <v>3674</v>
      </c>
    </row>
    <row r="2931" spans="33:34" ht="12.75">
      <c r="AG2931" s="49" t="s">
        <v>3072</v>
      </c>
      <c r="AH2931" s="47" t="s">
        <v>3674</v>
      </c>
    </row>
    <row r="2932" spans="33:34" ht="12.75">
      <c r="AG2932" s="49" t="s">
        <v>3073</v>
      </c>
      <c r="AH2932" s="47" t="s">
        <v>3674</v>
      </c>
    </row>
    <row r="2933" spans="33:34" ht="12.75">
      <c r="AG2933" s="49" t="s">
        <v>3074</v>
      </c>
      <c r="AH2933" s="47" t="s">
        <v>3674</v>
      </c>
    </row>
    <row r="2934" spans="33:34" ht="12.75">
      <c r="AG2934" s="49" t="s">
        <v>3075</v>
      </c>
      <c r="AH2934" s="47" t="s">
        <v>3674</v>
      </c>
    </row>
    <row r="2935" spans="33:34" ht="12.75">
      <c r="AG2935" s="49" t="s">
        <v>3076</v>
      </c>
      <c r="AH2935" s="47" t="s">
        <v>3674</v>
      </c>
    </row>
    <row r="2936" spans="33:34" ht="12.75">
      <c r="AG2936" s="49" t="s">
        <v>3077</v>
      </c>
      <c r="AH2936" s="47" t="s">
        <v>3674</v>
      </c>
    </row>
    <row r="2937" spans="33:34" ht="12.75">
      <c r="AG2937" s="49" t="s">
        <v>3078</v>
      </c>
      <c r="AH2937" s="47" t="s">
        <v>3674</v>
      </c>
    </row>
    <row r="2938" spans="33:34" ht="12.75">
      <c r="AG2938" s="49" t="s">
        <v>3079</v>
      </c>
      <c r="AH2938" s="47" t="s">
        <v>3674</v>
      </c>
    </row>
    <row r="2939" spans="33:34" ht="12.75">
      <c r="AG2939" s="49" t="s">
        <v>3080</v>
      </c>
      <c r="AH2939" s="47" t="s">
        <v>3674</v>
      </c>
    </row>
    <row r="2940" spans="33:34" ht="12.75">
      <c r="AG2940" s="49" t="s">
        <v>3081</v>
      </c>
      <c r="AH2940" s="47" t="s">
        <v>3674</v>
      </c>
    </row>
    <row r="2941" spans="33:34" ht="12.75">
      <c r="AG2941" s="49" t="s">
        <v>3082</v>
      </c>
      <c r="AH2941" s="47" t="s">
        <v>3674</v>
      </c>
    </row>
    <row r="2942" spans="33:34" ht="12.75">
      <c r="AG2942" s="49" t="s">
        <v>3083</v>
      </c>
      <c r="AH2942" s="47" t="s">
        <v>3674</v>
      </c>
    </row>
    <row r="2943" spans="33:34" ht="12.75">
      <c r="AG2943" s="49" t="s">
        <v>3084</v>
      </c>
      <c r="AH2943" s="47" t="s">
        <v>3674</v>
      </c>
    </row>
    <row r="2944" spans="33:34" ht="12.75">
      <c r="AG2944" s="49" t="s">
        <v>3085</v>
      </c>
      <c r="AH2944" s="47" t="s">
        <v>3674</v>
      </c>
    </row>
    <row r="2945" spans="33:34" ht="12.75">
      <c r="AG2945" s="49" t="s">
        <v>3086</v>
      </c>
      <c r="AH2945" s="47" t="s">
        <v>3674</v>
      </c>
    </row>
    <row r="2946" spans="33:34" ht="12.75">
      <c r="AG2946" s="49" t="s">
        <v>3087</v>
      </c>
      <c r="AH2946" s="47" t="s">
        <v>3674</v>
      </c>
    </row>
    <row r="2947" spans="33:34" ht="12.75">
      <c r="AG2947" s="49" t="s">
        <v>3088</v>
      </c>
      <c r="AH2947" s="47" t="s">
        <v>3674</v>
      </c>
    </row>
    <row r="2948" spans="33:34" ht="12.75">
      <c r="AG2948" s="49" t="s">
        <v>3089</v>
      </c>
      <c r="AH2948" s="47" t="s">
        <v>3674</v>
      </c>
    </row>
    <row r="2949" spans="33:34" ht="12.75">
      <c r="AG2949" s="49" t="s">
        <v>3090</v>
      </c>
      <c r="AH2949" s="47" t="s">
        <v>3674</v>
      </c>
    </row>
    <row r="2950" spans="33:34" ht="12.75">
      <c r="AG2950" s="49" t="s">
        <v>3091</v>
      </c>
      <c r="AH2950" s="47" t="s">
        <v>3674</v>
      </c>
    </row>
    <row r="2951" spans="33:34" ht="12.75">
      <c r="AG2951" s="49" t="s">
        <v>3092</v>
      </c>
      <c r="AH2951" s="47" t="s">
        <v>3674</v>
      </c>
    </row>
    <row r="2952" spans="33:34" ht="12.75">
      <c r="AG2952" s="49" t="s">
        <v>3093</v>
      </c>
      <c r="AH2952" s="47" t="s">
        <v>3674</v>
      </c>
    </row>
    <row r="2953" spans="33:34" ht="12.75">
      <c r="AG2953" s="49" t="s">
        <v>3094</v>
      </c>
      <c r="AH2953" s="47" t="s">
        <v>3674</v>
      </c>
    </row>
    <row r="2954" spans="33:34" ht="12.75">
      <c r="AG2954" s="49" t="s">
        <v>3095</v>
      </c>
      <c r="AH2954" s="47" t="s">
        <v>3674</v>
      </c>
    </row>
    <row r="2955" spans="33:34" ht="12.75">
      <c r="AG2955" s="49" t="s">
        <v>3096</v>
      </c>
      <c r="AH2955" s="47" t="s">
        <v>3674</v>
      </c>
    </row>
    <row r="2956" spans="33:34" ht="12.75">
      <c r="AG2956" s="49" t="s">
        <v>3097</v>
      </c>
      <c r="AH2956" s="47" t="s">
        <v>3674</v>
      </c>
    </row>
    <row r="2957" spans="33:34" ht="12.75">
      <c r="AG2957" s="49" t="s">
        <v>3098</v>
      </c>
      <c r="AH2957" s="47" t="s">
        <v>3674</v>
      </c>
    </row>
    <row r="2958" spans="33:34" ht="12.75">
      <c r="AG2958" s="49" t="s">
        <v>3099</v>
      </c>
      <c r="AH2958" s="47" t="s">
        <v>3674</v>
      </c>
    </row>
    <row r="2959" spans="33:34" ht="12.75">
      <c r="AG2959" s="49" t="s">
        <v>3100</v>
      </c>
      <c r="AH2959" s="47" t="s">
        <v>3674</v>
      </c>
    </row>
    <row r="2960" spans="33:34" ht="12.75">
      <c r="AG2960" s="49" t="s">
        <v>3101</v>
      </c>
      <c r="AH2960" s="47" t="s">
        <v>3674</v>
      </c>
    </row>
    <row r="2961" spans="33:34" ht="12.75">
      <c r="AG2961" s="49" t="s">
        <v>3102</v>
      </c>
      <c r="AH2961" s="47" t="s">
        <v>3674</v>
      </c>
    </row>
    <row r="2962" spans="33:34" ht="12.75">
      <c r="AG2962" s="49" t="s">
        <v>3103</v>
      </c>
      <c r="AH2962" s="47" t="s">
        <v>3674</v>
      </c>
    </row>
    <row r="2963" spans="33:34" ht="12.75">
      <c r="AG2963" s="49" t="s">
        <v>3104</v>
      </c>
      <c r="AH2963" s="47" t="s">
        <v>3674</v>
      </c>
    </row>
    <row r="2964" spans="33:34" ht="12.75">
      <c r="AG2964" s="49" t="s">
        <v>3105</v>
      </c>
      <c r="AH2964" s="47" t="s">
        <v>3674</v>
      </c>
    </row>
    <row r="2965" spans="33:34" ht="12.75">
      <c r="AG2965" s="49" t="s">
        <v>3106</v>
      </c>
      <c r="AH2965" s="47" t="s">
        <v>3674</v>
      </c>
    </row>
    <row r="2966" spans="33:34" ht="12.75">
      <c r="AG2966" s="49" t="s">
        <v>3107</v>
      </c>
      <c r="AH2966" s="47" t="s">
        <v>3674</v>
      </c>
    </row>
    <row r="2967" spans="33:34" ht="12.75">
      <c r="AG2967" s="49" t="s">
        <v>3108</v>
      </c>
      <c r="AH2967" s="47" t="s">
        <v>3674</v>
      </c>
    </row>
    <row r="2968" spans="33:34" ht="12.75">
      <c r="AG2968" s="49" t="s">
        <v>3109</v>
      </c>
      <c r="AH2968" s="47" t="s">
        <v>3674</v>
      </c>
    </row>
    <row r="2969" spans="33:34" ht="12.75">
      <c r="AG2969" s="121" t="s">
        <v>3110</v>
      </c>
      <c r="AH2969" s="122" t="s">
        <v>3674</v>
      </c>
    </row>
    <row r="2970" spans="33:34" ht="12.75">
      <c r="AG2970" s="49" t="s">
        <v>3111</v>
      </c>
      <c r="AH2970" s="47" t="s">
        <v>3675</v>
      </c>
    </row>
    <row r="2971" spans="33:34" ht="12.75">
      <c r="AG2971" s="49" t="s">
        <v>3112</v>
      </c>
      <c r="AH2971" s="47" t="s">
        <v>3675</v>
      </c>
    </row>
    <row r="2972" spans="33:34" ht="12.75">
      <c r="AG2972" s="49" t="s">
        <v>3113</v>
      </c>
      <c r="AH2972" s="47" t="s">
        <v>3675</v>
      </c>
    </row>
    <row r="2973" spans="33:34" ht="12.75">
      <c r="AG2973" s="49" t="s">
        <v>3114</v>
      </c>
      <c r="AH2973" s="47" t="s">
        <v>3675</v>
      </c>
    </row>
    <row r="2974" spans="33:34" ht="12.75">
      <c r="AG2974" s="49" t="s">
        <v>3115</v>
      </c>
      <c r="AH2974" s="47" t="s">
        <v>3675</v>
      </c>
    </row>
    <row r="2975" spans="33:34" ht="12.75">
      <c r="AG2975" s="49" t="s">
        <v>3116</v>
      </c>
      <c r="AH2975" s="47" t="s">
        <v>3675</v>
      </c>
    </row>
    <row r="2976" spans="33:34" ht="12.75">
      <c r="AG2976" s="49" t="s">
        <v>3117</v>
      </c>
      <c r="AH2976" s="47" t="s">
        <v>3675</v>
      </c>
    </row>
    <row r="2977" spans="33:34" ht="12.75">
      <c r="AG2977" s="49" t="s">
        <v>3118</v>
      </c>
      <c r="AH2977" s="47" t="s">
        <v>3675</v>
      </c>
    </row>
    <row r="2978" spans="33:34" ht="12.75">
      <c r="AG2978" s="49" t="s">
        <v>3119</v>
      </c>
      <c r="AH2978" s="47" t="s">
        <v>3675</v>
      </c>
    </row>
    <row r="2979" spans="33:34" ht="12.75">
      <c r="AG2979" s="49" t="s">
        <v>3120</v>
      </c>
      <c r="AH2979" s="47" t="s">
        <v>3675</v>
      </c>
    </row>
    <row r="2980" spans="33:34" ht="12.75">
      <c r="AG2980" s="49" t="s">
        <v>3121</v>
      </c>
      <c r="AH2980" s="47" t="s">
        <v>3675</v>
      </c>
    </row>
    <row r="2981" spans="33:34" ht="12.75">
      <c r="AG2981" s="49" t="s">
        <v>3122</v>
      </c>
      <c r="AH2981" s="47" t="s">
        <v>3675</v>
      </c>
    </row>
    <row r="2982" spans="33:34" ht="12.75">
      <c r="AG2982" s="49" t="s">
        <v>3123</v>
      </c>
      <c r="AH2982" s="47" t="s">
        <v>3675</v>
      </c>
    </row>
    <row r="2983" spans="33:34" ht="12.75">
      <c r="AG2983" s="49" t="s">
        <v>3124</v>
      </c>
      <c r="AH2983" s="47" t="s">
        <v>3675</v>
      </c>
    </row>
    <row r="2984" spans="33:34" ht="12.75">
      <c r="AG2984" s="49" t="s">
        <v>3125</v>
      </c>
      <c r="AH2984" s="47" t="s">
        <v>3675</v>
      </c>
    </row>
    <row r="2985" spans="33:34" ht="12.75">
      <c r="AG2985" s="49" t="s">
        <v>3126</v>
      </c>
      <c r="AH2985" s="47" t="s">
        <v>3675</v>
      </c>
    </row>
    <row r="2986" spans="33:34" ht="12.75">
      <c r="AG2986" s="49" t="s">
        <v>3127</v>
      </c>
      <c r="AH2986" s="47" t="s">
        <v>3675</v>
      </c>
    </row>
    <row r="2987" spans="33:34" ht="12.75">
      <c r="AG2987" s="49" t="s">
        <v>3128</v>
      </c>
      <c r="AH2987" s="47" t="s">
        <v>3675</v>
      </c>
    </row>
    <row r="2988" spans="33:34" ht="12.75">
      <c r="AG2988" s="49" t="s">
        <v>3129</v>
      </c>
      <c r="AH2988" s="47" t="s">
        <v>3675</v>
      </c>
    </row>
    <row r="2989" spans="33:34" ht="12.75">
      <c r="AG2989" s="49" t="s">
        <v>3130</v>
      </c>
      <c r="AH2989" s="47" t="s">
        <v>3675</v>
      </c>
    </row>
    <row r="2990" spans="33:34" ht="12.75">
      <c r="AG2990" s="49" t="s">
        <v>3131</v>
      </c>
      <c r="AH2990" s="47" t="s">
        <v>3675</v>
      </c>
    </row>
    <row r="2991" spans="33:34" ht="12.75">
      <c r="AG2991" s="49" t="s">
        <v>3132</v>
      </c>
      <c r="AH2991" s="47" t="s">
        <v>3675</v>
      </c>
    </row>
    <row r="2992" spans="33:34" ht="12.75">
      <c r="AG2992" s="49" t="s">
        <v>3133</v>
      </c>
      <c r="AH2992" s="47" t="s">
        <v>3675</v>
      </c>
    </row>
    <row r="2993" spans="33:34" ht="12.75">
      <c r="AG2993" s="49" t="s">
        <v>3134</v>
      </c>
      <c r="AH2993" s="47" t="s">
        <v>3675</v>
      </c>
    </row>
    <row r="2994" spans="33:34" ht="12.75">
      <c r="AG2994" s="49" t="s">
        <v>3135</v>
      </c>
      <c r="AH2994" s="47" t="s">
        <v>3675</v>
      </c>
    </row>
    <row r="2995" spans="33:34" ht="12.75">
      <c r="AG2995" s="49" t="s">
        <v>3136</v>
      </c>
      <c r="AH2995" s="47" t="s">
        <v>3675</v>
      </c>
    </row>
    <row r="2996" spans="33:34" ht="12.75">
      <c r="AG2996" s="49" t="s">
        <v>3137</v>
      </c>
      <c r="AH2996" s="47" t="s">
        <v>3675</v>
      </c>
    </row>
    <row r="2997" spans="33:34" ht="12.75">
      <c r="AG2997" s="49" t="s">
        <v>3138</v>
      </c>
      <c r="AH2997" s="47" t="s">
        <v>3675</v>
      </c>
    </row>
    <row r="2998" spans="33:34" ht="12.75">
      <c r="AG2998" s="49" t="s">
        <v>3139</v>
      </c>
      <c r="AH2998" s="47" t="s">
        <v>3675</v>
      </c>
    </row>
    <row r="2999" spans="33:34" ht="12.75">
      <c r="AG2999" s="49" t="s">
        <v>3140</v>
      </c>
      <c r="AH2999" s="47" t="s">
        <v>3675</v>
      </c>
    </row>
    <row r="3000" spans="33:34" ht="12.75">
      <c r="AG3000" s="49" t="s">
        <v>3141</v>
      </c>
      <c r="AH3000" s="47" t="s">
        <v>3675</v>
      </c>
    </row>
    <row r="3001" spans="33:34" ht="12.75">
      <c r="AG3001" s="49" t="s">
        <v>3142</v>
      </c>
      <c r="AH3001" s="47" t="s">
        <v>3675</v>
      </c>
    </row>
    <row r="3002" spans="33:34" ht="12.75">
      <c r="AG3002" s="49" t="s">
        <v>3143</v>
      </c>
      <c r="AH3002" s="47" t="s">
        <v>3675</v>
      </c>
    </row>
    <row r="3003" spans="33:34" ht="12.75">
      <c r="AG3003" s="49" t="s">
        <v>3144</v>
      </c>
      <c r="AH3003" s="47" t="s">
        <v>3675</v>
      </c>
    </row>
    <row r="3004" spans="33:34" ht="12.75">
      <c r="AG3004" s="49" t="s">
        <v>3145</v>
      </c>
      <c r="AH3004" s="47" t="s">
        <v>3675</v>
      </c>
    </row>
    <row r="3005" spans="33:34" ht="12.75">
      <c r="AG3005" s="49" t="s">
        <v>3146</v>
      </c>
      <c r="AH3005" s="47" t="s">
        <v>3675</v>
      </c>
    </row>
    <row r="3006" spans="33:34" ht="12.75">
      <c r="AG3006" s="49" t="s">
        <v>3147</v>
      </c>
      <c r="AH3006" s="47" t="s">
        <v>3675</v>
      </c>
    </row>
    <row r="3007" spans="33:34" ht="12.75">
      <c r="AG3007" s="49" t="s">
        <v>3148</v>
      </c>
      <c r="AH3007" s="47" t="s">
        <v>3675</v>
      </c>
    </row>
    <row r="3008" spans="33:34" ht="12.75">
      <c r="AG3008" s="49" t="s">
        <v>3149</v>
      </c>
      <c r="AH3008" s="47" t="s">
        <v>3675</v>
      </c>
    </row>
    <row r="3009" spans="33:34" ht="12.75">
      <c r="AG3009" s="49" t="s">
        <v>3150</v>
      </c>
      <c r="AH3009" s="47" t="s">
        <v>3675</v>
      </c>
    </row>
    <row r="3010" spans="33:34" ht="12.75">
      <c r="AG3010" s="49" t="s">
        <v>3151</v>
      </c>
      <c r="AH3010" s="47" t="s">
        <v>3675</v>
      </c>
    </row>
    <row r="3011" spans="33:34" ht="12.75">
      <c r="AG3011" s="49" t="s">
        <v>3152</v>
      </c>
      <c r="AH3011" s="47" t="s">
        <v>3675</v>
      </c>
    </row>
    <row r="3012" spans="33:34" ht="12.75">
      <c r="AG3012" s="49" t="s">
        <v>3153</v>
      </c>
      <c r="AH3012" s="47" t="s">
        <v>3675</v>
      </c>
    </row>
    <row r="3013" spans="33:34" ht="12.75">
      <c r="AG3013" s="49" t="s">
        <v>3154</v>
      </c>
      <c r="AH3013" s="47" t="s">
        <v>3675</v>
      </c>
    </row>
    <row r="3014" spans="33:34" ht="12.75">
      <c r="AG3014" s="49" t="s">
        <v>3155</v>
      </c>
      <c r="AH3014" s="47" t="s">
        <v>3675</v>
      </c>
    </row>
    <row r="3015" spans="33:34" ht="12.75">
      <c r="AG3015" s="49" t="s">
        <v>3156</v>
      </c>
      <c r="AH3015" s="47" t="s">
        <v>3675</v>
      </c>
    </row>
    <row r="3016" spans="33:34" ht="12.75">
      <c r="AG3016" s="49" t="s">
        <v>3157</v>
      </c>
      <c r="AH3016" s="47" t="s">
        <v>3675</v>
      </c>
    </row>
    <row r="3017" spans="33:34" ht="12.75">
      <c r="AG3017" s="49" t="s">
        <v>3158</v>
      </c>
      <c r="AH3017" s="47" t="s">
        <v>3676</v>
      </c>
    </row>
    <row r="3018" spans="33:34" ht="12.75">
      <c r="AG3018" s="49" t="s">
        <v>3159</v>
      </c>
      <c r="AH3018" s="47" t="s">
        <v>3676</v>
      </c>
    </row>
    <row r="3019" spans="33:34" ht="12.75">
      <c r="AG3019" s="49" t="s">
        <v>3160</v>
      </c>
      <c r="AH3019" s="47" t="s">
        <v>3676</v>
      </c>
    </row>
    <row r="3020" spans="33:34" ht="12.75">
      <c r="AG3020" s="49" t="s">
        <v>3161</v>
      </c>
      <c r="AH3020" s="47" t="s">
        <v>3676</v>
      </c>
    </row>
    <row r="3021" spans="33:34" ht="12.75">
      <c r="AG3021" s="49" t="s">
        <v>3162</v>
      </c>
      <c r="AH3021" s="47" t="s">
        <v>3676</v>
      </c>
    </row>
    <row r="3022" spans="33:34" ht="12.75">
      <c r="AG3022" s="49" t="s">
        <v>3163</v>
      </c>
      <c r="AH3022" s="47" t="s">
        <v>3676</v>
      </c>
    </row>
    <row r="3023" spans="33:34" ht="12.75">
      <c r="AG3023" s="49" t="s">
        <v>3164</v>
      </c>
      <c r="AH3023" s="47" t="s">
        <v>3677</v>
      </c>
    </row>
    <row r="3024" spans="33:34" ht="12.75">
      <c r="AG3024" s="49" t="s">
        <v>3165</v>
      </c>
      <c r="AH3024" s="47" t="s">
        <v>3677</v>
      </c>
    </row>
    <row r="3025" spans="33:34" ht="12.75">
      <c r="AG3025" s="49" t="s">
        <v>3166</v>
      </c>
      <c r="AH3025" s="47" t="s">
        <v>3677</v>
      </c>
    </row>
    <row r="3026" spans="33:34" ht="12.75">
      <c r="AG3026" s="49" t="s">
        <v>3167</v>
      </c>
      <c r="AH3026" s="47" t="s">
        <v>3677</v>
      </c>
    </row>
    <row r="3027" spans="33:34" ht="12.75">
      <c r="AG3027" s="49" t="s">
        <v>3168</v>
      </c>
      <c r="AH3027" s="47" t="s">
        <v>3677</v>
      </c>
    </row>
    <row r="3028" spans="33:34" ht="12.75">
      <c r="AG3028" s="49" t="s">
        <v>3169</v>
      </c>
      <c r="AH3028" s="47" t="s">
        <v>3677</v>
      </c>
    </row>
    <row r="3029" spans="33:34" ht="12.75">
      <c r="AG3029" s="49" t="s">
        <v>3170</v>
      </c>
      <c r="AH3029" s="47" t="s">
        <v>3677</v>
      </c>
    </row>
    <row r="3030" spans="33:34" ht="12.75">
      <c r="AG3030" s="49" t="s">
        <v>3171</v>
      </c>
      <c r="AH3030" s="47" t="s">
        <v>3678</v>
      </c>
    </row>
    <row r="3031" spans="33:34" ht="12.75">
      <c r="AG3031" s="49" t="s">
        <v>3172</v>
      </c>
      <c r="AH3031" s="47" t="s">
        <v>3678</v>
      </c>
    </row>
    <row r="3032" spans="33:34" ht="12.75">
      <c r="AG3032" s="49" t="s">
        <v>3173</v>
      </c>
      <c r="AH3032" s="47" t="s">
        <v>3678</v>
      </c>
    </row>
    <row r="3033" spans="33:34" ht="12.75">
      <c r="AG3033" s="49" t="s">
        <v>3174</v>
      </c>
      <c r="AH3033" s="47" t="s">
        <v>3678</v>
      </c>
    </row>
    <row r="3034" spans="33:34" ht="12.75">
      <c r="AG3034" s="49" t="s">
        <v>3175</v>
      </c>
      <c r="AH3034" s="47" t="s">
        <v>3678</v>
      </c>
    </row>
    <row r="3035" spans="33:34" ht="12.75">
      <c r="AG3035" s="49" t="s">
        <v>3176</v>
      </c>
      <c r="AH3035" s="47" t="s">
        <v>3678</v>
      </c>
    </row>
    <row r="3036" spans="33:34" ht="12.75">
      <c r="AG3036" s="49" t="s">
        <v>3177</v>
      </c>
      <c r="AH3036" s="47" t="s">
        <v>3678</v>
      </c>
    </row>
    <row r="3037" spans="33:34" ht="12.75">
      <c r="AG3037" s="49" t="s">
        <v>3178</v>
      </c>
      <c r="AH3037" s="47" t="s">
        <v>3678</v>
      </c>
    </row>
    <row r="3038" spans="33:34" ht="12.75">
      <c r="AG3038" s="49" t="s">
        <v>3179</v>
      </c>
      <c r="AH3038" s="47" t="s">
        <v>3679</v>
      </c>
    </row>
    <row r="3039" spans="33:34" ht="12.75">
      <c r="AG3039" s="49" t="s">
        <v>3180</v>
      </c>
      <c r="AH3039" s="47" t="s">
        <v>3679</v>
      </c>
    </row>
    <row r="3040" spans="33:34" ht="12.75">
      <c r="AG3040" s="49" t="s">
        <v>3181</v>
      </c>
      <c r="AH3040" s="47" t="s">
        <v>3679</v>
      </c>
    </row>
    <row r="3041" spans="33:34" ht="12.75">
      <c r="AG3041" s="49" t="s">
        <v>3182</v>
      </c>
      <c r="AH3041" s="47" t="s">
        <v>3679</v>
      </c>
    </row>
    <row r="3042" spans="33:34" ht="12.75">
      <c r="AG3042" s="49" t="s">
        <v>3183</v>
      </c>
      <c r="AH3042" s="47" t="s">
        <v>3679</v>
      </c>
    </row>
    <row r="3043" spans="33:34" ht="12.75">
      <c r="AG3043" s="49" t="s">
        <v>3184</v>
      </c>
      <c r="AH3043" s="47" t="s">
        <v>3679</v>
      </c>
    </row>
    <row r="3044" spans="33:34" ht="12.75">
      <c r="AG3044" s="49" t="s">
        <v>3185</v>
      </c>
      <c r="AH3044" s="47" t="s">
        <v>3679</v>
      </c>
    </row>
    <row r="3045" spans="33:34" ht="12.75">
      <c r="AG3045" s="49" t="s">
        <v>3186</v>
      </c>
      <c r="AH3045" s="47" t="s">
        <v>3679</v>
      </c>
    </row>
    <row r="3046" spans="33:34" ht="12.75">
      <c r="AG3046" s="49" t="s">
        <v>3187</v>
      </c>
      <c r="AH3046" s="47" t="s">
        <v>3680</v>
      </c>
    </row>
    <row r="3047" spans="33:34" ht="12.75">
      <c r="AG3047" s="49" t="s">
        <v>3188</v>
      </c>
      <c r="AH3047" s="47" t="s">
        <v>3680</v>
      </c>
    </row>
    <row r="3048" spans="33:34" ht="12.75">
      <c r="AG3048" s="49" t="s">
        <v>3189</v>
      </c>
      <c r="AH3048" s="47" t="s">
        <v>3680</v>
      </c>
    </row>
    <row r="3049" spans="33:34" ht="12.75">
      <c r="AG3049" s="49" t="s">
        <v>3190</v>
      </c>
      <c r="AH3049" s="47" t="s">
        <v>3680</v>
      </c>
    </row>
    <row r="3050" spans="33:34" ht="12.75">
      <c r="AG3050" s="49" t="s">
        <v>3191</v>
      </c>
      <c r="AH3050" s="47" t="s">
        <v>3680</v>
      </c>
    </row>
    <row r="3051" spans="33:34" ht="12.75">
      <c r="AG3051" s="49" t="s">
        <v>3192</v>
      </c>
      <c r="AH3051" s="47" t="s">
        <v>3680</v>
      </c>
    </row>
    <row r="3052" spans="33:34" ht="12.75">
      <c r="AG3052" s="49" t="s">
        <v>3193</v>
      </c>
      <c r="AH3052" s="47" t="s">
        <v>3680</v>
      </c>
    </row>
    <row r="3053" spans="33:34" ht="12.75">
      <c r="AG3053" s="49" t="s">
        <v>3194</v>
      </c>
      <c r="AH3053" s="47" t="s">
        <v>3680</v>
      </c>
    </row>
    <row r="3054" spans="33:34" ht="12.75">
      <c r="AG3054" s="49" t="s">
        <v>3195</v>
      </c>
      <c r="AH3054" s="47" t="s">
        <v>3680</v>
      </c>
    </row>
    <row r="3055" spans="33:34" ht="12.75">
      <c r="AG3055" s="49" t="s">
        <v>3196</v>
      </c>
      <c r="AH3055" s="47" t="s">
        <v>3681</v>
      </c>
    </row>
    <row r="3056" spans="33:34" ht="12.75">
      <c r="AG3056" s="49" t="s">
        <v>3197</v>
      </c>
      <c r="AH3056" s="47" t="s">
        <v>3681</v>
      </c>
    </row>
    <row r="3057" spans="33:34" ht="12.75">
      <c r="AG3057" s="49" t="s">
        <v>3198</v>
      </c>
      <c r="AH3057" s="47" t="s">
        <v>3681</v>
      </c>
    </row>
    <row r="3058" spans="33:34" ht="12.75">
      <c r="AG3058" s="49" t="s">
        <v>3199</v>
      </c>
      <c r="AH3058" s="47" t="s">
        <v>3681</v>
      </c>
    </row>
    <row r="3059" spans="33:34" ht="12.75">
      <c r="AG3059" s="49" t="s">
        <v>3200</v>
      </c>
      <c r="AH3059" s="47" t="s">
        <v>3681</v>
      </c>
    </row>
    <row r="3060" spans="33:34" ht="12.75">
      <c r="AG3060" s="49" t="s">
        <v>3201</v>
      </c>
      <c r="AH3060" s="47" t="s">
        <v>3681</v>
      </c>
    </row>
    <row r="3061" spans="33:34" ht="12.75">
      <c r="AG3061" s="49" t="s">
        <v>3202</v>
      </c>
      <c r="AH3061" s="47" t="s">
        <v>3681</v>
      </c>
    </row>
    <row r="3062" spans="33:34" ht="12.75">
      <c r="AG3062" s="49" t="s">
        <v>3203</v>
      </c>
      <c r="AH3062" s="47" t="s">
        <v>3681</v>
      </c>
    </row>
    <row r="3063" spans="33:34" ht="12.75">
      <c r="AG3063" s="49" t="s">
        <v>3204</v>
      </c>
      <c r="AH3063" s="47" t="s">
        <v>3681</v>
      </c>
    </row>
    <row r="3064" spans="33:34" ht="12.75">
      <c r="AG3064" s="49" t="s">
        <v>3205</v>
      </c>
      <c r="AH3064" s="47" t="s">
        <v>3681</v>
      </c>
    </row>
    <row r="3065" spans="33:34" ht="12.75">
      <c r="AG3065" s="49" t="s">
        <v>3206</v>
      </c>
      <c r="AH3065" s="47" t="s">
        <v>3681</v>
      </c>
    </row>
    <row r="3066" spans="33:34" ht="12.75">
      <c r="AG3066" s="49" t="s">
        <v>3207</v>
      </c>
      <c r="AH3066" s="47" t="s">
        <v>3681</v>
      </c>
    </row>
    <row r="3067" spans="33:34" ht="12.75">
      <c r="AG3067" s="49" t="s">
        <v>3208</v>
      </c>
      <c r="AH3067" s="47" t="s">
        <v>3681</v>
      </c>
    </row>
    <row r="3068" spans="33:34" ht="12.75">
      <c r="AG3068" s="49" t="s">
        <v>3209</v>
      </c>
      <c r="AH3068" s="47" t="s">
        <v>3681</v>
      </c>
    </row>
    <row r="3069" spans="33:34" ht="12.75">
      <c r="AG3069" s="49" t="s">
        <v>3210</v>
      </c>
      <c r="AH3069" s="47" t="s">
        <v>3681</v>
      </c>
    </row>
    <row r="3070" spans="33:34" ht="12.75">
      <c r="AG3070" s="49" t="s">
        <v>3211</v>
      </c>
      <c r="AH3070" s="47" t="s">
        <v>3681</v>
      </c>
    </row>
    <row r="3071" spans="33:34" ht="12.75">
      <c r="AG3071" s="49" t="s">
        <v>3212</v>
      </c>
      <c r="AH3071" s="47" t="s">
        <v>3681</v>
      </c>
    </row>
    <row r="3072" spans="33:34" ht="12.75">
      <c r="AG3072" s="49" t="s">
        <v>3213</v>
      </c>
      <c r="AH3072" s="47" t="s">
        <v>3681</v>
      </c>
    </row>
    <row r="3073" spans="33:34" ht="12.75">
      <c r="AG3073" s="49" t="s">
        <v>3214</v>
      </c>
      <c r="AH3073" s="47" t="s">
        <v>3681</v>
      </c>
    </row>
    <row r="3074" spans="33:34" ht="12.75">
      <c r="AG3074" s="49" t="s">
        <v>3215</v>
      </c>
      <c r="AH3074" s="47" t="s">
        <v>3681</v>
      </c>
    </row>
    <row r="3075" spans="33:34" ht="12.75">
      <c r="AG3075" s="49" t="s">
        <v>3216</v>
      </c>
      <c r="AH3075" s="47" t="s">
        <v>3681</v>
      </c>
    </row>
    <row r="3076" spans="33:34" ht="12.75">
      <c r="AG3076" s="49" t="s">
        <v>3217</v>
      </c>
      <c r="AH3076" s="47" t="s">
        <v>3681</v>
      </c>
    </row>
    <row r="3077" spans="33:34" ht="12.75">
      <c r="AG3077" s="49" t="s">
        <v>3218</v>
      </c>
      <c r="AH3077" s="47" t="s">
        <v>3681</v>
      </c>
    </row>
    <row r="3078" spans="33:34" ht="12.75">
      <c r="AG3078" s="49" t="s">
        <v>3219</v>
      </c>
      <c r="AH3078" s="47" t="s">
        <v>3681</v>
      </c>
    </row>
    <row r="3079" spans="33:34" ht="12.75">
      <c r="AG3079" s="49" t="s">
        <v>3220</v>
      </c>
      <c r="AH3079" s="47" t="s">
        <v>3681</v>
      </c>
    </row>
    <row r="3080" spans="33:34" ht="12.75">
      <c r="AG3080" s="49" t="s">
        <v>3221</v>
      </c>
      <c r="AH3080" s="47" t="s">
        <v>3681</v>
      </c>
    </row>
    <row r="3081" spans="33:34" ht="12.75">
      <c r="AG3081" s="49" t="s">
        <v>3222</v>
      </c>
      <c r="AH3081" s="47" t="s">
        <v>3681</v>
      </c>
    </row>
    <row r="3082" spans="33:34" ht="12.75">
      <c r="AG3082" s="49" t="s">
        <v>3223</v>
      </c>
      <c r="AH3082" s="47" t="s">
        <v>3681</v>
      </c>
    </row>
    <row r="3083" spans="33:34" ht="12.75">
      <c r="AG3083" s="49" t="s">
        <v>3224</v>
      </c>
      <c r="AH3083" s="47" t="s">
        <v>3681</v>
      </c>
    </row>
    <row r="3084" spans="33:34" ht="12.75">
      <c r="AG3084" s="49" t="s">
        <v>3225</v>
      </c>
      <c r="AH3084" s="47" t="s">
        <v>3681</v>
      </c>
    </row>
    <row r="3085" spans="33:34" ht="12.75">
      <c r="AG3085" s="49" t="s">
        <v>3226</v>
      </c>
      <c r="AH3085" s="47" t="s">
        <v>3681</v>
      </c>
    </row>
    <row r="3086" spans="33:34" ht="12.75">
      <c r="AG3086" s="49" t="s">
        <v>3227</v>
      </c>
      <c r="AH3086" s="47" t="s">
        <v>3675</v>
      </c>
    </row>
    <row r="3087" spans="33:34" ht="12.75">
      <c r="AG3087" s="49" t="s">
        <v>3228</v>
      </c>
      <c r="AH3087" s="47" t="s">
        <v>3675</v>
      </c>
    </row>
    <row r="3088" spans="33:34" ht="12.75">
      <c r="AG3088" s="49" t="s">
        <v>3229</v>
      </c>
      <c r="AH3088" s="47" t="s">
        <v>3675</v>
      </c>
    </row>
    <row r="3089" spans="33:34" ht="12.75">
      <c r="AG3089" s="49" t="s">
        <v>3230</v>
      </c>
      <c r="AH3089" s="47" t="s">
        <v>3675</v>
      </c>
    </row>
    <row r="3090" spans="33:34" ht="12.75">
      <c r="AG3090" s="49" t="s">
        <v>3231</v>
      </c>
      <c r="AH3090" s="47" t="s">
        <v>3675</v>
      </c>
    </row>
    <row r="3091" spans="33:34" ht="12.75">
      <c r="AG3091" s="49" t="s">
        <v>3232</v>
      </c>
      <c r="AH3091" s="47" t="s">
        <v>3675</v>
      </c>
    </row>
    <row r="3092" spans="33:34" ht="12.75">
      <c r="AG3092" s="49" t="s">
        <v>3233</v>
      </c>
      <c r="AH3092" s="47" t="s">
        <v>3675</v>
      </c>
    </row>
    <row r="3093" spans="33:34" ht="12.75">
      <c r="AG3093" s="49" t="s">
        <v>3234</v>
      </c>
      <c r="AH3093" s="47" t="s">
        <v>3675</v>
      </c>
    </row>
    <row r="3094" spans="33:34" ht="12.75">
      <c r="AG3094" s="49" t="s">
        <v>3235</v>
      </c>
      <c r="AH3094" s="47" t="s">
        <v>3675</v>
      </c>
    </row>
    <row r="3095" spans="33:34" ht="12.75">
      <c r="AG3095" s="49" t="s">
        <v>3236</v>
      </c>
      <c r="AH3095" s="47" t="s">
        <v>3675</v>
      </c>
    </row>
    <row r="3096" spans="33:34" ht="12.75">
      <c r="AG3096" s="49" t="s">
        <v>3237</v>
      </c>
      <c r="AH3096" s="47" t="s">
        <v>3675</v>
      </c>
    </row>
    <row r="3097" spans="33:34" ht="12.75">
      <c r="AG3097" s="49" t="s">
        <v>3238</v>
      </c>
      <c r="AH3097" s="47" t="s">
        <v>3675</v>
      </c>
    </row>
    <row r="3098" spans="33:34" ht="12.75">
      <c r="AG3098" s="49" t="s">
        <v>3239</v>
      </c>
      <c r="AH3098" s="47" t="s">
        <v>3675</v>
      </c>
    </row>
    <row r="3099" spans="33:34" ht="12.75">
      <c r="AG3099" s="49" t="s">
        <v>3240</v>
      </c>
      <c r="AH3099" s="47" t="s">
        <v>3675</v>
      </c>
    </row>
    <row r="3100" spans="33:34" ht="12.75">
      <c r="AG3100" s="49" t="s">
        <v>3241</v>
      </c>
      <c r="AH3100" s="47" t="s">
        <v>3675</v>
      </c>
    </row>
    <row r="3101" spans="33:34" ht="12.75">
      <c r="AG3101" s="49" t="s">
        <v>3242</v>
      </c>
      <c r="AH3101" s="47" t="s">
        <v>3675</v>
      </c>
    </row>
    <row r="3102" spans="33:34" ht="12.75">
      <c r="AG3102" s="49" t="s">
        <v>3243</v>
      </c>
      <c r="AH3102" s="47" t="s">
        <v>3675</v>
      </c>
    </row>
    <row r="3103" spans="33:34" ht="12.75">
      <c r="AG3103" s="49" t="s">
        <v>3244</v>
      </c>
      <c r="AH3103" s="47" t="s">
        <v>3675</v>
      </c>
    </row>
    <row r="3104" spans="33:34" ht="12.75">
      <c r="AG3104" s="49" t="s">
        <v>3245</v>
      </c>
      <c r="AH3104" s="47" t="s">
        <v>3675</v>
      </c>
    </row>
    <row r="3105" spans="33:34" ht="12.75">
      <c r="AG3105" s="49" t="s">
        <v>3246</v>
      </c>
      <c r="AH3105" s="47" t="s">
        <v>3675</v>
      </c>
    </row>
    <row r="3106" spans="33:34" ht="12.75">
      <c r="AG3106" s="49" t="s">
        <v>3247</v>
      </c>
      <c r="AH3106" s="47" t="s">
        <v>3675</v>
      </c>
    </row>
    <row r="3107" spans="33:34" ht="12.75">
      <c r="AG3107" s="49" t="s">
        <v>3248</v>
      </c>
      <c r="AH3107" s="47" t="s">
        <v>3675</v>
      </c>
    </row>
    <row r="3108" spans="33:34" ht="12.75">
      <c r="AG3108" s="49" t="s">
        <v>3249</v>
      </c>
      <c r="AH3108" s="47" t="s">
        <v>3675</v>
      </c>
    </row>
    <row r="3109" spans="33:34" ht="12.75">
      <c r="AG3109" s="49" t="s">
        <v>3250</v>
      </c>
      <c r="AH3109" s="47" t="s">
        <v>3675</v>
      </c>
    </row>
    <row r="3110" spans="33:34" ht="12.75">
      <c r="AG3110" s="49" t="s">
        <v>3251</v>
      </c>
      <c r="AH3110" s="47" t="s">
        <v>3675</v>
      </c>
    </row>
    <row r="3111" spans="33:34" ht="12.75">
      <c r="AG3111" s="49" t="s">
        <v>3252</v>
      </c>
      <c r="AH3111" s="47" t="s">
        <v>3675</v>
      </c>
    </row>
    <row r="3112" spans="33:34" ht="12.75">
      <c r="AG3112" s="49" t="s">
        <v>3253</v>
      </c>
      <c r="AH3112" s="47" t="s">
        <v>3675</v>
      </c>
    </row>
    <row r="3113" spans="33:34" ht="12.75">
      <c r="AG3113" s="49" t="s">
        <v>3254</v>
      </c>
      <c r="AH3113" s="47" t="s">
        <v>3675</v>
      </c>
    </row>
    <row r="3114" spans="33:34" ht="12.75">
      <c r="AG3114" s="49" t="s">
        <v>3255</v>
      </c>
      <c r="AH3114" s="47" t="s">
        <v>3675</v>
      </c>
    </row>
    <row r="3115" spans="33:34" ht="12.75">
      <c r="AG3115" s="49" t="s">
        <v>3256</v>
      </c>
      <c r="AH3115" s="47" t="s">
        <v>3675</v>
      </c>
    </row>
    <row r="3116" spans="33:34" ht="12.75">
      <c r="AG3116" s="49" t="s">
        <v>3257</v>
      </c>
      <c r="AH3116" s="47" t="s">
        <v>3675</v>
      </c>
    </row>
    <row r="3117" spans="33:34" ht="12.75">
      <c r="AG3117" s="49" t="s">
        <v>3258</v>
      </c>
      <c r="AH3117" s="47" t="s">
        <v>3675</v>
      </c>
    </row>
    <row r="3118" spans="33:34" ht="12.75">
      <c r="AG3118" s="49" t="s">
        <v>3259</v>
      </c>
      <c r="AH3118" s="47" t="s">
        <v>3675</v>
      </c>
    </row>
    <row r="3119" spans="33:34" ht="12.75">
      <c r="AG3119" s="49" t="s">
        <v>3260</v>
      </c>
      <c r="AH3119" s="47" t="s">
        <v>3675</v>
      </c>
    </row>
    <row r="3120" spans="33:34" ht="12.75">
      <c r="AG3120" s="49" t="s">
        <v>3261</v>
      </c>
      <c r="AH3120" s="47" t="s">
        <v>3675</v>
      </c>
    </row>
    <row r="3121" spans="33:34" ht="12.75">
      <c r="AG3121" s="49" t="s">
        <v>3262</v>
      </c>
      <c r="AH3121" s="47" t="s">
        <v>3675</v>
      </c>
    </row>
    <row r="3122" spans="33:34" ht="12.75">
      <c r="AG3122" s="49" t="s">
        <v>3263</v>
      </c>
      <c r="AH3122" s="47" t="s">
        <v>3675</v>
      </c>
    </row>
    <row r="3123" spans="33:34" ht="12.75">
      <c r="AG3123" s="49" t="s">
        <v>3264</v>
      </c>
      <c r="AH3123" s="47" t="s">
        <v>3675</v>
      </c>
    </row>
    <row r="3124" spans="33:34" ht="12.75">
      <c r="AG3124" s="49" t="s">
        <v>3265</v>
      </c>
      <c r="AH3124" s="47" t="s">
        <v>3675</v>
      </c>
    </row>
    <row r="3125" spans="33:34" ht="12.75">
      <c r="AG3125" s="49" t="s">
        <v>3266</v>
      </c>
      <c r="AH3125" s="47" t="s">
        <v>3675</v>
      </c>
    </row>
    <row r="3126" spans="33:34" ht="12.75">
      <c r="AG3126" s="49" t="s">
        <v>3267</v>
      </c>
      <c r="AH3126" s="47" t="s">
        <v>3675</v>
      </c>
    </row>
    <row r="3127" spans="33:34" ht="12.75">
      <c r="AG3127" s="49" t="s">
        <v>3268</v>
      </c>
      <c r="AH3127" s="47" t="s">
        <v>3675</v>
      </c>
    </row>
    <row r="3128" spans="33:34" ht="12.75">
      <c r="AG3128" s="49" t="s">
        <v>3269</v>
      </c>
      <c r="AH3128" s="47" t="s">
        <v>3675</v>
      </c>
    </row>
    <row r="3129" spans="33:34" ht="12.75">
      <c r="AG3129" s="49" t="s">
        <v>3270</v>
      </c>
      <c r="AH3129" s="47" t="s">
        <v>3675</v>
      </c>
    </row>
    <row r="3130" spans="33:34" ht="12.75">
      <c r="AG3130" s="49" t="s">
        <v>3271</v>
      </c>
      <c r="AH3130" s="47" t="s">
        <v>3675</v>
      </c>
    </row>
    <row r="3131" spans="33:34" ht="12.75">
      <c r="AG3131" s="49" t="s">
        <v>3272</v>
      </c>
      <c r="AH3131" s="47" t="s">
        <v>3675</v>
      </c>
    </row>
    <row r="3132" spans="33:34" ht="12.75">
      <c r="AG3132" s="49" t="s">
        <v>3273</v>
      </c>
      <c r="AH3132" s="47" t="s">
        <v>3675</v>
      </c>
    </row>
    <row r="3133" spans="33:34" ht="12.75">
      <c r="AG3133" s="49" t="s">
        <v>3274</v>
      </c>
      <c r="AH3133" s="47" t="s">
        <v>3676</v>
      </c>
    </row>
    <row r="3134" spans="33:34" ht="12.75">
      <c r="AG3134" s="49" t="s">
        <v>3275</v>
      </c>
      <c r="AH3134" s="47" t="s">
        <v>3676</v>
      </c>
    </row>
    <row r="3135" spans="33:34" ht="12.75">
      <c r="AG3135" s="49" t="s">
        <v>3276</v>
      </c>
      <c r="AH3135" s="47" t="s">
        <v>3676</v>
      </c>
    </row>
    <row r="3136" spans="33:34" ht="12.75">
      <c r="AG3136" s="49" t="s">
        <v>3277</v>
      </c>
      <c r="AH3136" s="47" t="s">
        <v>3676</v>
      </c>
    </row>
    <row r="3137" spans="33:34" ht="12.75">
      <c r="AG3137" s="49" t="s">
        <v>3278</v>
      </c>
      <c r="AH3137" s="47" t="s">
        <v>3676</v>
      </c>
    </row>
    <row r="3138" spans="33:34" ht="12.75">
      <c r="AG3138" s="49" t="s">
        <v>3279</v>
      </c>
      <c r="AH3138" s="47" t="s">
        <v>3676</v>
      </c>
    </row>
    <row r="3139" spans="33:34" ht="12.75">
      <c r="AG3139" s="49" t="s">
        <v>3280</v>
      </c>
      <c r="AH3139" s="47" t="s">
        <v>3677</v>
      </c>
    </row>
    <row r="3140" spans="33:34" ht="12.75">
      <c r="AG3140" s="49" t="s">
        <v>3281</v>
      </c>
      <c r="AH3140" s="47" t="s">
        <v>3677</v>
      </c>
    </row>
    <row r="3141" spans="33:34" ht="12.75">
      <c r="AG3141" s="49" t="s">
        <v>3282</v>
      </c>
      <c r="AH3141" s="47" t="s">
        <v>3677</v>
      </c>
    </row>
    <row r="3142" spans="33:34" ht="12.75">
      <c r="AG3142" s="49" t="s">
        <v>3283</v>
      </c>
      <c r="AH3142" s="47" t="s">
        <v>3677</v>
      </c>
    </row>
    <row r="3143" spans="33:34" ht="12.75">
      <c r="AG3143" s="49" t="s">
        <v>3284</v>
      </c>
      <c r="AH3143" s="47" t="s">
        <v>3677</v>
      </c>
    </row>
    <row r="3144" spans="33:34" ht="12.75">
      <c r="AG3144" s="49" t="s">
        <v>3285</v>
      </c>
      <c r="AH3144" s="47" t="s">
        <v>3677</v>
      </c>
    </row>
    <row r="3145" spans="33:34" ht="12.75">
      <c r="AG3145" s="49" t="s">
        <v>3286</v>
      </c>
      <c r="AH3145" s="47" t="s">
        <v>3677</v>
      </c>
    </row>
    <row r="3146" spans="33:34" ht="12.75">
      <c r="AG3146" s="49" t="s">
        <v>3287</v>
      </c>
      <c r="AH3146" s="47" t="s">
        <v>3678</v>
      </c>
    </row>
    <row r="3147" spans="33:34" ht="12.75">
      <c r="AG3147" s="49" t="s">
        <v>3288</v>
      </c>
      <c r="AH3147" s="47" t="s">
        <v>3678</v>
      </c>
    </row>
    <row r="3148" spans="33:34" ht="12.75">
      <c r="AG3148" s="49" t="s">
        <v>3289</v>
      </c>
      <c r="AH3148" s="47" t="s">
        <v>3678</v>
      </c>
    </row>
    <row r="3149" spans="33:34" ht="12.75">
      <c r="AG3149" s="49" t="s">
        <v>3290</v>
      </c>
      <c r="AH3149" s="47" t="s">
        <v>3678</v>
      </c>
    </row>
    <row r="3150" spans="33:34" ht="12.75">
      <c r="AG3150" s="49" t="s">
        <v>3291</v>
      </c>
      <c r="AH3150" s="47" t="s">
        <v>3678</v>
      </c>
    </row>
    <row r="3151" spans="33:34" ht="12.75">
      <c r="AG3151" s="49" t="s">
        <v>3292</v>
      </c>
      <c r="AH3151" s="47" t="s">
        <v>3678</v>
      </c>
    </row>
    <row r="3152" spans="33:34" ht="12.75">
      <c r="AG3152" s="49" t="s">
        <v>3293</v>
      </c>
      <c r="AH3152" s="47" t="s">
        <v>3678</v>
      </c>
    </row>
    <row r="3153" spans="33:34" ht="12.75">
      <c r="AG3153" s="49" t="s">
        <v>3294</v>
      </c>
      <c r="AH3153" s="47" t="s">
        <v>3678</v>
      </c>
    </row>
    <row r="3154" spans="33:34" ht="12.75">
      <c r="AG3154" s="49" t="s">
        <v>3295</v>
      </c>
      <c r="AH3154" s="47" t="s">
        <v>3679</v>
      </c>
    </row>
    <row r="3155" spans="33:34" ht="12.75">
      <c r="AG3155" s="49" t="s">
        <v>3296</v>
      </c>
      <c r="AH3155" s="47" t="s">
        <v>3679</v>
      </c>
    </row>
    <row r="3156" spans="33:34" ht="12.75">
      <c r="AG3156" s="49" t="s">
        <v>3297</v>
      </c>
      <c r="AH3156" s="47" t="s">
        <v>3679</v>
      </c>
    </row>
    <row r="3157" spans="33:34" ht="12.75">
      <c r="AG3157" s="49" t="s">
        <v>3298</v>
      </c>
      <c r="AH3157" s="47" t="s">
        <v>3679</v>
      </c>
    </row>
    <row r="3158" spans="33:34" ht="12.75">
      <c r="AG3158" s="49" t="s">
        <v>3299</v>
      </c>
      <c r="AH3158" s="47" t="s">
        <v>3679</v>
      </c>
    </row>
    <row r="3159" spans="33:34" ht="12.75">
      <c r="AG3159" s="49" t="s">
        <v>3300</v>
      </c>
      <c r="AH3159" s="47" t="s">
        <v>3679</v>
      </c>
    </row>
    <row r="3160" spans="33:34" ht="12.75">
      <c r="AG3160" s="49" t="s">
        <v>3301</v>
      </c>
      <c r="AH3160" s="47" t="s">
        <v>3679</v>
      </c>
    </row>
    <row r="3161" spans="33:34" ht="12.75">
      <c r="AG3161" s="49" t="s">
        <v>3302</v>
      </c>
      <c r="AH3161" s="47" t="s">
        <v>3679</v>
      </c>
    </row>
    <row r="3162" spans="33:34" ht="12.75">
      <c r="AG3162" s="49" t="s">
        <v>3303</v>
      </c>
      <c r="AH3162" s="47" t="s">
        <v>3680</v>
      </c>
    </row>
    <row r="3163" spans="33:34" ht="12.75">
      <c r="AG3163" s="49" t="s">
        <v>3304</v>
      </c>
      <c r="AH3163" s="47" t="s">
        <v>3680</v>
      </c>
    </row>
    <row r="3164" spans="33:34" ht="12.75">
      <c r="AG3164" s="49" t="s">
        <v>3305</v>
      </c>
      <c r="AH3164" s="47" t="s">
        <v>3680</v>
      </c>
    </row>
    <row r="3165" spans="33:34" ht="12.75">
      <c r="AG3165" s="49" t="s">
        <v>3306</v>
      </c>
      <c r="AH3165" s="47" t="s">
        <v>3680</v>
      </c>
    </row>
    <row r="3166" spans="33:34" ht="12.75">
      <c r="AG3166" s="49" t="s">
        <v>3307</v>
      </c>
      <c r="AH3166" s="47" t="s">
        <v>3680</v>
      </c>
    </row>
    <row r="3167" spans="33:34" ht="12.75">
      <c r="AG3167" s="49" t="s">
        <v>3308</v>
      </c>
      <c r="AH3167" s="47" t="s">
        <v>3680</v>
      </c>
    </row>
    <row r="3168" spans="33:34" ht="12.75">
      <c r="AG3168" s="49" t="s">
        <v>3309</v>
      </c>
      <c r="AH3168" s="47" t="s">
        <v>3680</v>
      </c>
    </row>
    <row r="3169" spans="33:34" ht="12.75">
      <c r="AG3169" s="49" t="s">
        <v>3310</v>
      </c>
      <c r="AH3169" s="47" t="s">
        <v>3680</v>
      </c>
    </row>
    <row r="3170" spans="33:34" ht="12.75">
      <c r="AG3170" s="49" t="s">
        <v>3311</v>
      </c>
      <c r="AH3170" s="47" t="s">
        <v>3680</v>
      </c>
    </row>
    <row r="3171" spans="33:34" ht="12.75">
      <c r="AG3171" s="49" t="s">
        <v>3312</v>
      </c>
      <c r="AH3171" s="47" t="s">
        <v>3681</v>
      </c>
    </row>
    <row r="3172" spans="33:34" ht="12.75">
      <c r="AG3172" s="49" t="s">
        <v>3313</v>
      </c>
      <c r="AH3172" s="47" t="s">
        <v>3681</v>
      </c>
    </row>
    <row r="3173" spans="33:34" ht="12.75">
      <c r="AG3173" s="49" t="s">
        <v>3314</v>
      </c>
      <c r="AH3173" s="47" t="s">
        <v>3681</v>
      </c>
    </row>
    <row r="3174" spans="33:34" ht="12.75">
      <c r="AG3174" s="49" t="s">
        <v>3315</v>
      </c>
      <c r="AH3174" s="47" t="s">
        <v>3681</v>
      </c>
    </row>
    <row r="3175" spans="33:34" ht="12.75">
      <c r="AG3175" s="49" t="s">
        <v>3316</v>
      </c>
      <c r="AH3175" s="47" t="s">
        <v>3681</v>
      </c>
    </row>
    <row r="3176" spans="33:34" ht="12.75">
      <c r="AG3176" s="49" t="s">
        <v>3317</v>
      </c>
      <c r="AH3176" s="47" t="s">
        <v>3681</v>
      </c>
    </row>
    <row r="3177" spans="33:34" ht="12.75">
      <c r="AG3177" s="49" t="s">
        <v>3318</v>
      </c>
      <c r="AH3177" s="47" t="s">
        <v>3681</v>
      </c>
    </row>
    <row r="3178" spans="33:34" ht="12.75">
      <c r="AG3178" s="49" t="s">
        <v>3319</v>
      </c>
      <c r="AH3178" s="47" t="s">
        <v>3681</v>
      </c>
    </row>
    <row r="3179" spans="33:34" ht="12.75">
      <c r="AG3179" s="49" t="s">
        <v>3320</v>
      </c>
      <c r="AH3179" s="47" t="s">
        <v>3681</v>
      </c>
    </row>
    <row r="3180" spans="33:34" ht="12.75">
      <c r="AG3180" s="49" t="s">
        <v>3321</v>
      </c>
      <c r="AH3180" s="47" t="s">
        <v>3681</v>
      </c>
    </row>
    <row r="3181" spans="33:34" ht="12.75">
      <c r="AG3181" s="49" t="s">
        <v>3322</v>
      </c>
      <c r="AH3181" s="47" t="s">
        <v>3681</v>
      </c>
    </row>
    <row r="3182" spans="33:34" ht="12.75">
      <c r="AG3182" s="49" t="s">
        <v>3323</v>
      </c>
      <c r="AH3182" s="47" t="s">
        <v>3681</v>
      </c>
    </row>
    <row r="3183" spans="33:34" ht="12.75">
      <c r="AG3183" s="49" t="s">
        <v>3324</v>
      </c>
      <c r="AH3183" s="47" t="s">
        <v>3681</v>
      </c>
    </row>
    <row r="3184" spans="33:34" ht="12.75">
      <c r="AG3184" s="49" t="s">
        <v>3325</v>
      </c>
      <c r="AH3184" s="47" t="s">
        <v>3681</v>
      </c>
    </row>
    <row r="3185" spans="33:34" ht="12.75">
      <c r="AG3185" s="49" t="s">
        <v>3326</v>
      </c>
      <c r="AH3185" s="47" t="s">
        <v>3681</v>
      </c>
    </row>
    <row r="3186" spans="33:34" ht="12.75">
      <c r="AG3186" s="49" t="s">
        <v>3327</v>
      </c>
      <c r="AH3186" s="47" t="s">
        <v>3681</v>
      </c>
    </row>
    <row r="3187" spans="33:34" ht="12.75">
      <c r="AG3187" s="49" t="s">
        <v>3328</v>
      </c>
      <c r="AH3187" s="47" t="s">
        <v>3681</v>
      </c>
    </row>
    <row r="3188" spans="33:34" ht="12.75">
      <c r="AG3188" s="49" t="s">
        <v>3329</v>
      </c>
      <c r="AH3188" s="47" t="s">
        <v>3681</v>
      </c>
    </row>
    <row r="3189" spans="33:34" ht="12.75">
      <c r="AG3189" s="49" t="s">
        <v>3330</v>
      </c>
      <c r="AH3189" s="47" t="s">
        <v>3681</v>
      </c>
    </row>
    <row r="3190" spans="33:34" ht="12.75">
      <c r="AG3190" s="49" t="s">
        <v>3331</v>
      </c>
      <c r="AH3190" s="47" t="s">
        <v>3681</v>
      </c>
    </row>
    <row r="3191" spans="33:34" ht="12.75">
      <c r="AG3191" s="49" t="s">
        <v>3332</v>
      </c>
      <c r="AH3191" s="47" t="s">
        <v>3681</v>
      </c>
    </row>
    <row r="3192" spans="33:34" ht="12.75">
      <c r="AG3192" s="49" t="s">
        <v>3333</v>
      </c>
      <c r="AH3192" s="47" t="s">
        <v>3681</v>
      </c>
    </row>
    <row r="3193" spans="33:34" ht="12.75">
      <c r="AG3193" s="49" t="s">
        <v>3334</v>
      </c>
      <c r="AH3193" s="47" t="s">
        <v>3681</v>
      </c>
    </row>
    <row r="3194" spans="33:34" ht="12.75">
      <c r="AG3194" s="49" t="s">
        <v>3335</v>
      </c>
      <c r="AH3194" s="47" t="s">
        <v>3681</v>
      </c>
    </row>
    <row r="3195" spans="33:34" ht="12.75">
      <c r="AG3195" s="49" t="s">
        <v>3336</v>
      </c>
      <c r="AH3195" s="47" t="s">
        <v>3681</v>
      </c>
    </row>
    <row r="3196" spans="33:34" ht="12.75">
      <c r="AG3196" s="49" t="s">
        <v>3337</v>
      </c>
      <c r="AH3196" s="47" t="s">
        <v>3681</v>
      </c>
    </row>
    <row r="3197" spans="33:34" ht="12.75">
      <c r="AG3197" s="49" t="s">
        <v>3338</v>
      </c>
      <c r="AH3197" s="47" t="s">
        <v>3681</v>
      </c>
    </row>
    <row r="3198" spans="33:34" ht="12.75">
      <c r="AG3198" s="49" t="s">
        <v>3339</v>
      </c>
      <c r="AH3198" s="47" t="s">
        <v>3681</v>
      </c>
    </row>
    <row r="3199" spans="33:34" ht="12.75">
      <c r="AG3199" s="49" t="s">
        <v>3340</v>
      </c>
      <c r="AH3199" s="47" t="s">
        <v>3681</v>
      </c>
    </row>
    <row r="3200" spans="33:34" ht="12.75">
      <c r="AG3200" s="49" t="s">
        <v>3341</v>
      </c>
      <c r="AH3200" s="47" t="s">
        <v>3681</v>
      </c>
    </row>
    <row r="3201" spans="33:34" ht="12.75">
      <c r="AG3201" s="49" t="s">
        <v>3686</v>
      </c>
      <c r="AH3201" s="47" t="s">
        <v>3681</v>
      </c>
    </row>
    <row r="3202" spans="33:34" ht="12.75">
      <c r="AG3202" s="49" t="s">
        <v>3342</v>
      </c>
      <c r="AH3202" s="47" t="s">
        <v>3682</v>
      </c>
    </row>
    <row r="3203" spans="33:34" ht="12.75">
      <c r="AG3203" s="49" t="s">
        <v>3343</v>
      </c>
      <c r="AH3203" s="47" t="s">
        <v>3682</v>
      </c>
    </row>
    <row r="3204" spans="33:34" ht="12.75">
      <c r="AG3204" s="49" t="s">
        <v>3344</v>
      </c>
      <c r="AH3204" s="47" t="s">
        <v>3682</v>
      </c>
    </row>
    <row r="3205" spans="33:34" ht="12.75">
      <c r="AG3205" s="49" t="s">
        <v>3345</v>
      </c>
      <c r="AH3205" s="47" t="s">
        <v>3682</v>
      </c>
    </row>
    <row r="3206" spans="33:34" ht="12.75">
      <c r="AG3206" s="49" t="s">
        <v>3346</v>
      </c>
      <c r="AH3206" s="47" t="s">
        <v>3682</v>
      </c>
    </row>
    <row r="3207" spans="33:34" ht="12.75">
      <c r="AG3207" s="49" t="s">
        <v>3347</v>
      </c>
      <c r="AH3207" s="47" t="s">
        <v>3682</v>
      </c>
    </row>
    <row r="3208" spans="33:34" ht="12.75">
      <c r="AG3208" s="49" t="s">
        <v>3348</v>
      </c>
      <c r="AH3208" s="47" t="s">
        <v>3682</v>
      </c>
    </row>
    <row r="3209" spans="33:34" ht="12.75">
      <c r="AG3209" s="49" t="s">
        <v>3349</v>
      </c>
      <c r="AH3209" s="47" t="s">
        <v>3682</v>
      </c>
    </row>
    <row r="3210" spans="33:34" ht="12.75">
      <c r="AG3210" s="49" t="s">
        <v>3350</v>
      </c>
      <c r="AH3210" s="47" t="s">
        <v>3682</v>
      </c>
    </row>
    <row r="3211" spans="33:34" ht="12.75">
      <c r="AG3211" s="49" t="s">
        <v>3351</v>
      </c>
      <c r="AH3211" s="47" t="s">
        <v>3682</v>
      </c>
    </row>
    <row r="3212" spans="33:34" ht="12.75">
      <c r="AG3212" s="49" t="s">
        <v>3352</v>
      </c>
      <c r="AH3212" s="47" t="s">
        <v>3682</v>
      </c>
    </row>
    <row r="3213" spans="33:34" ht="12.75">
      <c r="AG3213" s="49" t="s">
        <v>3353</v>
      </c>
      <c r="AH3213" s="47" t="s">
        <v>3682</v>
      </c>
    </row>
    <row r="3214" spans="33:34" ht="12.75">
      <c r="AG3214" s="49" t="s">
        <v>3354</v>
      </c>
      <c r="AH3214" s="47" t="s">
        <v>3682</v>
      </c>
    </row>
    <row r="3215" spans="33:34" ht="12.75">
      <c r="AG3215" s="49" t="s">
        <v>3355</v>
      </c>
      <c r="AH3215" s="47" t="s">
        <v>3682</v>
      </c>
    </row>
    <row r="3216" spans="33:34" ht="12.75">
      <c r="AG3216" s="49" t="s">
        <v>3356</v>
      </c>
      <c r="AH3216" s="47" t="s">
        <v>3682</v>
      </c>
    </row>
    <row r="3217" spans="33:34" ht="12.75">
      <c r="AG3217" s="49" t="s">
        <v>3357</v>
      </c>
      <c r="AH3217" s="47" t="s">
        <v>3682</v>
      </c>
    </row>
    <row r="3218" spans="33:34" ht="12.75">
      <c r="AG3218" s="49" t="s">
        <v>3358</v>
      </c>
      <c r="AH3218" s="47" t="s">
        <v>3682</v>
      </c>
    </row>
    <row r="3219" spans="33:34" ht="12.75">
      <c r="AG3219" s="49" t="s">
        <v>3359</v>
      </c>
      <c r="AH3219" s="47" t="s">
        <v>3682</v>
      </c>
    </row>
    <row r="3220" spans="33:34" ht="12.75">
      <c r="AG3220" s="49" t="s">
        <v>3360</v>
      </c>
      <c r="AH3220" s="47" t="s">
        <v>3682</v>
      </c>
    </row>
    <row r="3221" spans="33:34" ht="12.75">
      <c r="AG3221" s="49" t="s">
        <v>3361</v>
      </c>
      <c r="AH3221" s="47" t="s">
        <v>3682</v>
      </c>
    </row>
    <row r="3222" spans="33:34" ht="12.75">
      <c r="AG3222" s="49" t="s">
        <v>3362</v>
      </c>
      <c r="AH3222" s="47" t="s">
        <v>3682</v>
      </c>
    </row>
    <row r="3223" spans="33:34" ht="12.75">
      <c r="AG3223" s="49" t="s">
        <v>3363</v>
      </c>
      <c r="AH3223" s="47" t="s">
        <v>3682</v>
      </c>
    </row>
    <row r="3224" spans="33:34" ht="12.75">
      <c r="AG3224" s="49" t="s">
        <v>3364</v>
      </c>
      <c r="AH3224" s="47" t="s">
        <v>3682</v>
      </c>
    </row>
    <row r="3225" spans="33:34" ht="12.75">
      <c r="AG3225" s="49" t="s">
        <v>3365</v>
      </c>
      <c r="AH3225" s="47" t="s">
        <v>3682</v>
      </c>
    </row>
    <row r="3226" spans="33:34" ht="12.75">
      <c r="AG3226" s="49" t="s">
        <v>3366</v>
      </c>
      <c r="AH3226" s="47" t="s">
        <v>3682</v>
      </c>
    </row>
    <row r="3227" spans="33:34" ht="12.75">
      <c r="AG3227" s="49" t="s">
        <v>3367</v>
      </c>
      <c r="AH3227" s="47" t="s">
        <v>3682</v>
      </c>
    </row>
    <row r="3228" spans="33:34" ht="12.75">
      <c r="AG3228" s="49" t="s">
        <v>3368</v>
      </c>
      <c r="AH3228" s="47" t="s">
        <v>3682</v>
      </c>
    </row>
    <row r="3229" spans="33:34" ht="12.75">
      <c r="AG3229" s="49" t="s">
        <v>3369</v>
      </c>
      <c r="AH3229" s="47" t="s">
        <v>3682</v>
      </c>
    </row>
    <row r="3230" spans="33:34" ht="12.75">
      <c r="AG3230" s="49" t="s">
        <v>3370</v>
      </c>
      <c r="AH3230" s="47" t="s">
        <v>3682</v>
      </c>
    </row>
    <row r="3231" spans="33:34" ht="12.75">
      <c r="AG3231" s="49" t="s">
        <v>3371</v>
      </c>
      <c r="AH3231" s="47" t="s">
        <v>3682</v>
      </c>
    </row>
    <row r="3232" spans="33:34" ht="12.75">
      <c r="AG3232" s="49" t="s">
        <v>3372</v>
      </c>
      <c r="AH3232" s="47" t="s">
        <v>3682</v>
      </c>
    </row>
    <row r="3233" spans="33:34" ht="12.75">
      <c r="AG3233" s="49" t="s">
        <v>3373</v>
      </c>
      <c r="AH3233" s="47" t="s">
        <v>3682</v>
      </c>
    </row>
    <row r="3234" spans="33:34" ht="12.75">
      <c r="AG3234" s="49" t="s">
        <v>3374</v>
      </c>
      <c r="AH3234" s="47" t="s">
        <v>3682</v>
      </c>
    </row>
    <row r="3235" spans="33:34" ht="12.75">
      <c r="AG3235" s="49" t="s">
        <v>3375</v>
      </c>
      <c r="AH3235" s="47" t="s">
        <v>3682</v>
      </c>
    </row>
    <row r="3236" spans="33:34" ht="12.75">
      <c r="AG3236" s="49" t="s">
        <v>3376</v>
      </c>
      <c r="AH3236" s="47" t="s">
        <v>3682</v>
      </c>
    </row>
    <row r="3237" spans="33:34" ht="12.75">
      <c r="AG3237" s="49" t="s">
        <v>3377</v>
      </c>
      <c r="AH3237" s="47" t="s">
        <v>3682</v>
      </c>
    </row>
    <row r="3238" spans="33:34" ht="12.75">
      <c r="AG3238" s="49" t="s">
        <v>3378</v>
      </c>
      <c r="AH3238" s="47" t="s">
        <v>3682</v>
      </c>
    </row>
    <row r="3239" spans="33:34" ht="12.75">
      <c r="AG3239" s="49" t="s">
        <v>3379</v>
      </c>
      <c r="AH3239" s="47" t="s">
        <v>3682</v>
      </c>
    </row>
    <row r="3240" spans="33:34" ht="12.75">
      <c r="AG3240" s="49" t="s">
        <v>3380</v>
      </c>
      <c r="AH3240" s="47" t="s">
        <v>3682</v>
      </c>
    </row>
    <row r="3241" spans="33:34" ht="12.75">
      <c r="AG3241" s="49" t="s">
        <v>3381</v>
      </c>
      <c r="AH3241" s="47" t="s">
        <v>3682</v>
      </c>
    </row>
    <row r="3242" spans="33:34" ht="12.75">
      <c r="AG3242" s="49" t="s">
        <v>3382</v>
      </c>
      <c r="AH3242" s="47" t="s">
        <v>3683</v>
      </c>
    </row>
    <row r="3243" spans="33:34" ht="12.75">
      <c r="AG3243" s="49" t="s">
        <v>3383</v>
      </c>
      <c r="AH3243" s="47" t="s">
        <v>3683</v>
      </c>
    </row>
    <row r="3244" spans="33:34" ht="12.75">
      <c r="AG3244" s="49" t="s">
        <v>3384</v>
      </c>
      <c r="AH3244" s="47" t="s">
        <v>3683</v>
      </c>
    </row>
    <row r="3245" spans="33:34" ht="12.75">
      <c r="AG3245" s="49" t="s">
        <v>3385</v>
      </c>
      <c r="AH3245" s="47" t="s">
        <v>3683</v>
      </c>
    </row>
    <row r="3246" spans="33:34" ht="12.75">
      <c r="AG3246" s="49" t="s">
        <v>3386</v>
      </c>
      <c r="AH3246" s="47" t="s">
        <v>3683</v>
      </c>
    </row>
    <row r="3247" spans="33:34" ht="12.75">
      <c r="AG3247" s="49" t="s">
        <v>3387</v>
      </c>
      <c r="AH3247" s="47" t="s">
        <v>3683</v>
      </c>
    </row>
    <row r="3248" spans="33:34" ht="12.75">
      <c r="AG3248" s="49" t="s">
        <v>3388</v>
      </c>
      <c r="AH3248" s="47" t="s">
        <v>3684</v>
      </c>
    </row>
    <row r="3249" spans="33:34" ht="12.75">
      <c r="AG3249" s="49" t="s">
        <v>3389</v>
      </c>
      <c r="AH3249" s="47" t="s">
        <v>3684</v>
      </c>
    </row>
    <row r="3250" spans="33:34" ht="12.75">
      <c r="AG3250" s="49" t="s">
        <v>3390</v>
      </c>
      <c r="AH3250" s="47" t="s">
        <v>3684</v>
      </c>
    </row>
    <row r="3251" spans="33:34" ht="12.75">
      <c r="AG3251" s="49" t="s">
        <v>3391</v>
      </c>
      <c r="AH3251" s="47" t="s">
        <v>3684</v>
      </c>
    </row>
    <row r="3252" spans="33:34" ht="12.75">
      <c r="AG3252" s="49" t="s">
        <v>3392</v>
      </c>
      <c r="AH3252" s="47" t="s">
        <v>3684</v>
      </c>
    </row>
    <row r="3253" spans="33:34" ht="12.75">
      <c r="AG3253" s="49" t="s">
        <v>3393</v>
      </c>
      <c r="AH3253" s="47" t="s">
        <v>3684</v>
      </c>
    </row>
    <row r="3254" spans="33:34" ht="12.75">
      <c r="AG3254" s="49" t="s">
        <v>3394</v>
      </c>
      <c r="AH3254" s="47" t="s">
        <v>3684</v>
      </c>
    </row>
    <row r="3255" spans="33:34" ht="12.75">
      <c r="AG3255" s="49" t="s">
        <v>3395</v>
      </c>
      <c r="AH3255" s="47" t="s">
        <v>3685</v>
      </c>
    </row>
    <row r="3256" spans="33:34" ht="12.75">
      <c r="AG3256" s="49" t="s">
        <v>3396</v>
      </c>
      <c r="AH3256" s="47" t="s">
        <v>3685</v>
      </c>
    </row>
    <row r="3257" spans="33:34" ht="12.75">
      <c r="AG3257" s="49" t="s">
        <v>3397</v>
      </c>
      <c r="AH3257" s="47" t="s">
        <v>3685</v>
      </c>
    </row>
    <row r="3258" spans="33:34" ht="12.75">
      <c r="AG3258" s="49" t="s">
        <v>3398</v>
      </c>
      <c r="AH3258" s="47" t="s">
        <v>3685</v>
      </c>
    </row>
    <row r="3259" spans="33:34" ht="12.75">
      <c r="AG3259" s="49" t="s">
        <v>3399</v>
      </c>
      <c r="AH3259" s="47" t="s">
        <v>3685</v>
      </c>
    </row>
    <row r="3260" spans="33:34" ht="12.75">
      <c r="AG3260" s="49" t="s">
        <v>3400</v>
      </c>
      <c r="AH3260" s="47" t="s">
        <v>3685</v>
      </c>
    </row>
    <row r="3261" spans="33:34" ht="12.75">
      <c r="AG3261" s="49" t="s">
        <v>3401</v>
      </c>
      <c r="AH3261" s="47" t="s">
        <v>3685</v>
      </c>
    </row>
    <row r="3262" spans="33:34" ht="12.75">
      <c r="AG3262" s="49" t="s">
        <v>3402</v>
      </c>
      <c r="AH3262" s="47" t="s">
        <v>3685</v>
      </c>
    </row>
    <row r="3263" spans="33:34" ht="12.75">
      <c r="AG3263" s="49" t="s">
        <v>3403</v>
      </c>
      <c r="AH3263" s="47" t="s">
        <v>3674</v>
      </c>
    </row>
    <row r="3264" spans="33:34" ht="12.75">
      <c r="AG3264" s="49" t="s">
        <v>3404</v>
      </c>
      <c r="AH3264" s="47" t="s">
        <v>3674</v>
      </c>
    </row>
    <row r="3265" spans="33:34" ht="12.75">
      <c r="AG3265" s="49" t="s">
        <v>3405</v>
      </c>
      <c r="AH3265" s="47" t="s">
        <v>3674</v>
      </c>
    </row>
    <row r="3266" spans="33:34" ht="12.75">
      <c r="AG3266" s="49" t="s">
        <v>3406</v>
      </c>
      <c r="AH3266" s="47" t="s">
        <v>3674</v>
      </c>
    </row>
    <row r="3267" spans="33:34" ht="12.75">
      <c r="AG3267" s="49" t="s">
        <v>3407</v>
      </c>
      <c r="AH3267" s="47" t="s">
        <v>3674</v>
      </c>
    </row>
    <row r="3268" spans="33:34" ht="12.75">
      <c r="AG3268" s="49" t="s">
        <v>3408</v>
      </c>
      <c r="AH3268" s="47" t="s">
        <v>3674</v>
      </c>
    </row>
    <row r="3269" spans="33:34" ht="12.75">
      <c r="AG3269" s="49" t="s">
        <v>3409</v>
      </c>
      <c r="AH3269" s="47" t="s">
        <v>3674</v>
      </c>
    </row>
    <row r="3270" spans="33:34" ht="12.75">
      <c r="AG3270" s="49" t="s">
        <v>3410</v>
      </c>
      <c r="AH3270" s="47" t="s">
        <v>3674</v>
      </c>
    </row>
    <row r="3271" spans="33:34" ht="12.75">
      <c r="AG3271" s="49" t="s">
        <v>3411</v>
      </c>
      <c r="AH3271" s="47" t="s">
        <v>3674</v>
      </c>
    </row>
    <row r="3272" spans="33:34" ht="12.75">
      <c r="AG3272" s="49" t="s">
        <v>3412</v>
      </c>
      <c r="AH3272" s="47" t="s">
        <v>3674</v>
      </c>
    </row>
    <row r="3273" spans="33:34" ht="12.75">
      <c r="AG3273" s="49" t="s">
        <v>3413</v>
      </c>
      <c r="AH3273" s="47" t="s">
        <v>3674</v>
      </c>
    </row>
    <row r="3274" spans="33:34" ht="12.75">
      <c r="AG3274" s="49" t="s">
        <v>3414</v>
      </c>
      <c r="AH3274" s="47" t="s">
        <v>3674</v>
      </c>
    </row>
    <row r="3275" spans="33:34" ht="12.75">
      <c r="AG3275" s="49" t="s">
        <v>3415</v>
      </c>
      <c r="AH3275" s="47" t="s">
        <v>3674</v>
      </c>
    </row>
    <row r="3276" spans="33:34" ht="12.75">
      <c r="AG3276" s="49" t="s">
        <v>3416</v>
      </c>
      <c r="AH3276" s="47" t="s">
        <v>3674</v>
      </c>
    </row>
    <row r="3277" spans="33:34" ht="12.75">
      <c r="AG3277" s="49" t="s">
        <v>3417</v>
      </c>
      <c r="AH3277" s="47" t="s">
        <v>3674</v>
      </c>
    </row>
    <row r="3278" spans="33:34" ht="12.75">
      <c r="AG3278" s="49" t="s">
        <v>3418</v>
      </c>
      <c r="AH3278" s="47" t="s">
        <v>3674</v>
      </c>
    </row>
    <row r="3279" spans="33:34" ht="12.75">
      <c r="AG3279" s="49" t="s">
        <v>3419</v>
      </c>
      <c r="AH3279" s="47" t="s">
        <v>3674</v>
      </c>
    </row>
    <row r="3280" spans="33:34" ht="12.75">
      <c r="AG3280" s="49" t="s">
        <v>3420</v>
      </c>
      <c r="AH3280" s="47" t="s">
        <v>3674</v>
      </c>
    </row>
    <row r="3281" spans="33:34" ht="12.75">
      <c r="AG3281" s="49" t="s">
        <v>3421</v>
      </c>
      <c r="AH3281" s="47" t="s">
        <v>3674</v>
      </c>
    </row>
    <row r="3282" spans="33:34" ht="12.75">
      <c r="AG3282" s="49" t="s">
        <v>3422</v>
      </c>
      <c r="AH3282" s="47" t="s">
        <v>3674</v>
      </c>
    </row>
    <row r="3283" spans="33:34" ht="12.75">
      <c r="AG3283" s="49" t="s">
        <v>3423</v>
      </c>
      <c r="AH3283" s="47" t="s">
        <v>3674</v>
      </c>
    </row>
    <row r="3284" spans="33:34" ht="12.75">
      <c r="AG3284" s="49" t="s">
        <v>3424</v>
      </c>
      <c r="AH3284" s="47" t="s">
        <v>3674</v>
      </c>
    </row>
    <row r="3285" spans="33:34" ht="12.75">
      <c r="AG3285" s="49" t="s">
        <v>3425</v>
      </c>
      <c r="AH3285" s="47" t="s">
        <v>3674</v>
      </c>
    </row>
    <row r="3286" spans="33:34" ht="12.75">
      <c r="AG3286" s="49" t="s">
        <v>3426</v>
      </c>
      <c r="AH3286" s="47" t="s">
        <v>3674</v>
      </c>
    </row>
    <row r="3287" spans="33:34" ht="12.75">
      <c r="AG3287" s="49" t="s">
        <v>3427</v>
      </c>
      <c r="AH3287" s="47" t="s">
        <v>3674</v>
      </c>
    </row>
    <row r="3288" spans="33:34" ht="12.75">
      <c r="AG3288" s="49" t="s">
        <v>3428</v>
      </c>
      <c r="AH3288" s="47" t="s">
        <v>3674</v>
      </c>
    </row>
    <row r="3289" spans="33:34" ht="12.75">
      <c r="AG3289" s="49" t="s">
        <v>3429</v>
      </c>
      <c r="AH3289" s="47" t="s">
        <v>3674</v>
      </c>
    </row>
    <row r="3290" spans="33:34" ht="12.75">
      <c r="AG3290" s="49" t="s">
        <v>3430</v>
      </c>
      <c r="AH3290" s="47" t="s">
        <v>3674</v>
      </c>
    </row>
    <row r="3291" spans="33:34" ht="12.75">
      <c r="AG3291" s="49" t="s">
        <v>3431</v>
      </c>
      <c r="AH3291" s="47" t="s">
        <v>3674</v>
      </c>
    </row>
    <row r="3292" spans="33:34" ht="12.75">
      <c r="AG3292" s="49" t="s">
        <v>3432</v>
      </c>
      <c r="AH3292" s="47" t="s">
        <v>3674</v>
      </c>
    </row>
    <row r="3293" spans="33:34" ht="12.75">
      <c r="AG3293" s="49" t="s">
        <v>3433</v>
      </c>
      <c r="AH3293" s="47" t="s">
        <v>3674</v>
      </c>
    </row>
    <row r="3294" spans="33:34" ht="12.75">
      <c r="AG3294" s="49" t="s">
        <v>3434</v>
      </c>
      <c r="AH3294" s="47" t="s">
        <v>3674</v>
      </c>
    </row>
    <row r="3295" spans="33:34" ht="12.75">
      <c r="AG3295" s="49" t="s">
        <v>3435</v>
      </c>
      <c r="AH3295" s="47" t="s">
        <v>3674</v>
      </c>
    </row>
    <row r="3296" spans="33:34" ht="12.75">
      <c r="AG3296" s="49" t="s">
        <v>3436</v>
      </c>
      <c r="AH3296" s="47" t="s">
        <v>3674</v>
      </c>
    </row>
    <row r="3297" spans="33:34" ht="12.75">
      <c r="AG3297" s="49" t="s">
        <v>3437</v>
      </c>
      <c r="AH3297" s="47" t="s">
        <v>3674</v>
      </c>
    </row>
    <row r="3298" spans="33:34" ht="12.75">
      <c r="AG3298" s="49" t="s">
        <v>3438</v>
      </c>
      <c r="AH3298" s="47" t="s">
        <v>3674</v>
      </c>
    </row>
    <row r="3299" spans="33:34" ht="12.75">
      <c r="AG3299" s="49" t="s">
        <v>3439</v>
      </c>
      <c r="AH3299" s="47" t="s">
        <v>3674</v>
      </c>
    </row>
    <row r="3300" spans="33:34" ht="12.75">
      <c r="AG3300" s="49" t="s">
        <v>3440</v>
      </c>
      <c r="AH3300" s="47" t="s">
        <v>3674</v>
      </c>
    </row>
    <row r="3301" spans="33:34" ht="12.75">
      <c r="AG3301" s="49" t="s">
        <v>3441</v>
      </c>
      <c r="AH3301" s="47" t="s">
        <v>3674</v>
      </c>
    </row>
    <row r="3302" spans="33:34" ht="12.75">
      <c r="AG3302" s="49" t="s">
        <v>3442</v>
      </c>
      <c r="AH3302" s="47" t="s">
        <v>3674</v>
      </c>
    </row>
    <row r="3303" spans="33:34" ht="12.75">
      <c r="AG3303" s="49" t="s">
        <v>3443</v>
      </c>
      <c r="AH3303" s="47" t="s">
        <v>3674</v>
      </c>
    </row>
    <row r="3304" spans="33:34" ht="12.75">
      <c r="AG3304" s="49" t="s">
        <v>3444</v>
      </c>
      <c r="AH3304" s="47" t="s">
        <v>3674</v>
      </c>
    </row>
    <row r="3305" spans="33:34" ht="12.75">
      <c r="AG3305" s="49" t="s">
        <v>3445</v>
      </c>
      <c r="AH3305" s="47" t="s">
        <v>3674</v>
      </c>
    </row>
    <row r="3306" spans="33:34" ht="12.75">
      <c r="AG3306" s="49" t="s">
        <v>3446</v>
      </c>
      <c r="AH3306" s="47" t="s">
        <v>3674</v>
      </c>
    </row>
    <row r="3307" spans="33:34" ht="12.75">
      <c r="AG3307" s="49" t="s">
        <v>3447</v>
      </c>
      <c r="AH3307" s="47" t="s">
        <v>3674</v>
      </c>
    </row>
    <row r="3308" spans="33:34" ht="12.75">
      <c r="AG3308" s="49" t="s">
        <v>3448</v>
      </c>
      <c r="AH3308" s="47" t="s">
        <v>3674</v>
      </c>
    </row>
    <row r="3309" spans="33:34" ht="12.75">
      <c r="AG3309" s="49" t="s">
        <v>3449</v>
      </c>
      <c r="AH3309" s="47" t="s">
        <v>3674</v>
      </c>
    </row>
    <row r="3310" spans="33:34" ht="12.75">
      <c r="AG3310" s="49" t="s">
        <v>3450</v>
      </c>
      <c r="AH3310" s="47" t="s">
        <v>3674</v>
      </c>
    </row>
    <row r="3311" spans="33:34" ht="12.75">
      <c r="AG3311" s="49" t="s">
        <v>3451</v>
      </c>
      <c r="AH3311" s="47" t="s">
        <v>3674</v>
      </c>
    </row>
    <row r="3312" spans="33:34" ht="12.75">
      <c r="AG3312" s="49" t="s">
        <v>3452</v>
      </c>
      <c r="AH3312" s="47" t="s">
        <v>3674</v>
      </c>
    </row>
    <row r="3313" spans="33:34" ht="12.75">
      <c r="AG3313" s="49" t="s">
        <v>3453</v>
      </c>
      <c r="AH3313" s="47" t="s">
        <v>3674</v>
      </c>
    </row>
    <row r="3314" spans="33:34" ht="12.75">
      <c r="AG3314" s="49" t="s">
        <v>3454</v>
      </c>
      <c r="AH3314" s="47" t="s">
        <v>3674</v>
      </c>
    </row>
    <row r="3315" spans="33:34" ht="12.75">
      <c r="AG3315" s="49" t="s">
        <v>3455</v>
      </c>
      <c r="AH3315" s="47" t="s">
        <v>3674</v>
      </c>
    </row>
    <row r="3316" spans="33:34" ht="12.75">
      <c r="AG3316" s="49" t="s">
        <v>3456</v>
      </c>
      <c r="AH3316" s="47" t="s">
        <v>3674</v>
      </c>
    </row>
    <row r="3317" spans="33:34" ht="12.75">
      <c r="AG3317" s="49" t="s">
        <v>3457</v>
      </c>
      <c r="AH3317" s="47" t="s">
        <v>3674</v>
      </c>
    </row>
    <row r="3318" spans="33:34" ht="12.75">
      <c r="AG3318" s="49" t="s">
        <v>3458</v>
      </c>
      <c r="AH3318" s="47" t="s">
        <v>3682</v>
      </c>
    </row>
    <row r="3319" spans="33:34" ht="12.75">
      <c r="AG3319" s="49" t="s">
        <v>3459</v>
      </c>
      <c r="AH3319" s="47" t="s">
        <v>3682</v>
      </c>
    </row>
    <row r="3320" spans="33:34" ht="12.75">
      <c r="AG3320" s="49" t="s">
        <v>3460</v>
      </c>
      <c r="AH3320" s="47" t="s">
        <v>3682</v>
      </c>
    </row>
    <row r="3321" spans="33:34" ht="12.75">
      <c r="AG3321" s="49" t="s">
        <v>3461</v>
      </c>
      <c r="AH3321" s="47" t="s">
        <v>3682</v>
      </c>
    </row>
    <row r="3322" spans="33:34" ht="12.75">
      <c r="AG3322" s="49" t="s">
        <v>3462</v>
      </c>
      <c r="AH3322" s="47" t="s">
        <v>3682</v>
      </c>
    </row>
    <row r="3323" spans="33:34" ht="12.75">
      <c r="AG3323" s="49" t="s">
        <v>3463</v>
      </c>
      <c r="AH3323" s="47" t="s">
        <v>3682</v>
      </c>
    </row>
    <row r="3324" spans="33:34" ht="12.75">
      <c r="AG3324" s="49" t="s">
        <v>3464</v>
      </c>
      <c r="AH3324" s="47" t="s">
        <v>3682</v>
      </c>
    </row>
    <row r="3325" spans="33:34" ht="12.75">
      <c r="AG3325" s="49" t="s">
        <v>3465</v>
      </c>
      <c r="AH3325" s="47" t="s">
        <v>3682</v>
      </c>
    </row>
    <row r="3326" spans="33:34" ht="12.75">
      <c r="AG3326" s="49" t="s">
        <v>3466</v>
      </c>
      <c r="AH3326" s="47" t="s">
        <v>3682</v>
      </c>
    </row>
    <row r="3327" spans="33:34" ht="12.75">
      <c r="AG3327" s="49" t="s">
        <v>3467</v>
      </c>
      <c r="AH3327" s="47" t="s">
        <v>3682</v>
      </c>
    </row>
    <row r="3328" spans="33:34" ht="12.75">
      <c r="AG3328" s="49" t="s">
        <v>3468</v>
      </c>
      <c r="AH3328" s="47" t="s">
        <v>3682</v>
      </c>
    </row>
    <row r="3329" spans="33:34" ht="12.75">
      <c r="AG3329" s="49" t="s">
        <v>3469</v>
      </c>
      <c r="AH3329" s="47" t="s">
        <v>3682</v>
      </c>
    </row>
    <row r="3330" spans="33:34" ht="12.75">
      <c r="AG3330" s="49" t="s">
        <v>3470</v>
      </c>
      <c r="AH3330" s="47" t="s">
        <v>3682</v>
      </c>
    </row>
    <row r="3331" spans="33:34" ht="12.75">
      <c r="AG3331" s="49" t="s">
        <v>3471</v>
      </c>
      <c r="AH3331" s="47" t="s">
        <v>3682</v>
      </c>
    </row>
    <row r="3332" spans="33:34" ht="12.75">
      <c r="AG3332" s="49" t="s">
        <v>3472</v>
      </c>
      <c r="AH3332" s="47" t="s">
        <v>3682</v>
      </c>
    </row>
    <row r="3333" spans="33:34" ht="12.75">
      <c r="AG3333" s="49" t="s">
        <v>3473</v>
      </c>
      <c r="AH3333" s="47" t="s">
        <v>3682</v>
      </c>
    </row>
    <row r="3334" spans="33:34" ht="12.75">
      <c r="AG3334" s="49" t="s">
        <v>3474</v>
      </c>
      <c r="AH3334" s="47" t="s">
        <v>3682</v>
      </c>
    </row>
    <row r="3335" spans="33:34" ht="12.75">
      <c r="AG3335" s="49" t="s">
        <v>3475</v>
      </c>
      <c r="AH3335" s="47" t="s">
        <v>3682</v>
      </c>
    </row>
    <row r="3336" spans="33:34" ht="12.75">
      <c r="AG3336" s="49" t="s">
        <v>3476</v>
      </c>
      <c r="AH3336" s="47" t="s">
        <v>3682</v>
      </c>
    </row>
    <row r="3337" spans="33:34" ht="12.75">
      <c r="AG3337" s="49" t="s">
        <v>3477</v>
      </c>
      <c r="AH3337" s="47" t="s">
        <v>3682</v>
      </c>
    </row>
    <row r="3338" spans="33:34" ht="12.75">
      <c r="AG3338" s="49" t="s">
        <v>3478</v>
      </c>
      <c r="AH3338" s="47" t="s">
        <v>3682</v>
      </c>
    </row>
    <row r="3339" spans="33:34" ht="12.75">
      <c r="AG3339" s="49" t="s">
        <v>3479</v>
      </c>
      <c r="AH3339" s="47" t="s">
        <v>3682</v>
      </c>
    </row>
    <row r="3340" spans="33:34" ht="12.75">
      <c r="AG3340" s="49" t="s">
        <v>3480</v>
      </c>
      <c r="AH3340" s="47" t="s">
        <v>3682</v>
      </c>
    </row>
    <row r="3341" spans="33:34" ht="12.75">
      <c r="AG3341" s="49" t="s">
        <v>3481</v>
      </c>
      <c r="AH3341" s="47" t="s">
        <v>3682</v>
      </c>
    </row>
    <row r="3342" spans="33:34" ht="12.75">
      <c r="AG3342" s="49" t="s">
        <v>3482</v>
      </c>
      <c r="AH3342" s="47" t="s">
        <v>3682</v>
      </c>
    </row>
    <row r="3343" spans="33:34" ht="12.75">
      <c r="AG3343" s="49" t="s">
        <v>3483</v>
      </c>
      <c r="AH3343" s="47" t="s">
        <v>3682</v>
      </c>
    </row>
    <row r="3344" spans="33:34" ht="12.75">
      <c r="AG3344" s="49" t="s">
        <v>3484</v>
      </c>
      <c r="AH3344" s="47" t="s">
        <v>3682</v>
      </c>
    </row>
    <row r="3345" spans="33:34" ht="12.75">
      <c r="AG3345" s="49" t="s">
        <v>3485</v>
      </c>
      <c r="AH3345" s="47" t="s">
        <v>3682</v>
      </c>
    </row>
    <row r="3346" spans="33:34" ht="12.75">
      <c r="AG3346" s="49" t="s">
        <v>3486</v>
      </c>
      <c r="AH3346" s="47" t="s">
        <v>3682</v>
      </c>
    </row>
    <row r="3347" spans="33:34" ht="12.75">
      <c r="AG3347" s="49" t="s">
        <v>3487</v>
      </c>
      <c r="AH3347" s="47" t="s">
        <v>3682</v>
      </c>
    </row>
    <row r="3348" spans="33:34" ht="12.75">
      <c r="AG3348" s="49" t="s">
        <v>3488</v>
      </c>
      <c r="AH3348" s="47" t="s">
        <v>3682</v>
      </c>
    </row>
    <row r="3349" spans="33:34" ht="12.75">
      <c r="AG3349" s="49" t="s">
        <v>3489</v>
      </c>
      <c r="AH3349" s="47" t="s">
        <v>3682</v>
      </c>
    </row>
    <row r="3350" spans="33:34" ht="12.75">
      <c r="AG3350" s="49" t="s">
        <v>3490</v>
      </c>
      <c r="AH3350" s="47" t="s">
        <v>3682</v>
      </c>
    </row>
    <row r="3351" spans="33:34" ht="12.75">
      <c r="AG3351" s="49" t="s">
        <v>3491</v>
      </c>
      <c r="AH3351" s="47" t="s">
        <v>3682</v>
      </c>
    </row>
    <row r="3352" spans="33:34" ht="12.75">
      <c r="AG3352" s="49" t="s">
        <v>3492</v>
      </c>
      <c r="AH3352" s="47" t="s">
        <v>3682</v>
      </c>
    </row>
    <row r="3353" spans="33:34" ht="12.75">
      <c r="AG3353" s="49" t="s">
        <v>3493</v>
      </c>
      <c r="AH3353" s="47" t="s">
        <v>3682</v>
      </c>
    </row>
    <row r="3354" spans="33:34" ht="12.75">
      <c r="AG3354" s="49" t="s">
        <v>3494</v>
      </c>
      <c r="AH3354" s="47" t="s">
        <v>3682</v>
      </c>
    </row>
    <row r="3355" spans="33:34" ht="12.75">
      <c r="AG3355" s="49" t="s">
        <v>3495</v>
      </c>
      <c r="AH3355" s="47" t="s">
        <v>3682</v>
      </c>
    </row>
    <row r="3356" spans="33:34" ht="12.75">
      <c r="AG3356" s="49" t="s">
        <v>3496</v>
      </c>
      <c r="AH3356" s="47" t="s">
        <v>3682</v>
      </c>
    </row>
    <row r="3357" spans="33:34" ht="12.75">
      <c r="AG3357" s="49" t="s">
        <v>3497</v>
      </c>
      <c r="AH3357" s="47" t="s">
        <v>3682</v>
      </c>
    </row>
    <row r="3358" spans="33:34" ht="12.75">
      <c r="AG3358" s="49" t="s">
        <v>3498</v>
      </c>
      <c r="AH3358" s="47" t="s">
        <v>3683</v>
      </c>
    </row>
    <row r="3359" spans="33:34" ht="12.75">
      <c r="AG3359" s="49" t="s">
        <v>3499</v>
      </c>
      <c r="AH3359" s="47" t="s">
        <v>3683</v>
      </c>
    </row>
    <row r="3360" spans="33:34" ht="12.75">
      <c r="AG3360" s="49" t="s">
        <v>3500</v>
      </c>
      <c r="AH3360" s="47" t="s">
        <v>3683</v>
      </c>
    </row>
    <row r="3361" spans="33:34" ht="12.75">
      <c r="AG3361" s="49" t="s">
        <v>3501</v>
      </c>
      <c r="AH3361" s="47" t="s">
        <v>3683</v>
      </c>
    </row>
    <row r="3362" spans="33:34" ht="12.75">
      <c r="AG3362" s="49" t="s">
        <v>3502</v>
      </c>
      <c r="AH3362" s="47" t="s">
        <v>3683</v>
      </c>
    </row>
    <row r="3363" spans="33:34" ht="12.75">
      <c r="AG3363" s="49" t="s">
        <v>3503</v>
      </c>
      <c r="AH3363" s="47" t="s">
        <v>3683</v>
      </c>
    </row>
    <row r="3364" spans="33:34" ht="12.75">
      <c r="AG3364" s="49" t="s">
        <v>3504</v>
      </c>
      <c r="AH3364" s="47" t="s">
        <v>3684</v>
      </c>
    </row>
    <row r="3365" spans="33:34" ht="12.75">
      <c r="AG3365" s="49" t="s">
        <v>3505</v>
      </c>
      <c r="AH3365" s="47" t="s">
        <v>3684</v>
      </c>
    </row>
    <row r="3366" spans="33:34" ht="12.75">
      <c r="AG3366" s="49" t="s">
        <v>3506</v>
      </c>
      <c r="AH3366" s="47" t="s">
        <v>3684</v>
      </c>
    </row>
    <row r="3367" spans="33:34" ht="12.75">
      <c r="AG3367" s="49" t="s">
        <v>3507</v>
      </c>
      <c r="AH3367" s="47" t="s">
        <v>3684</v>
      </c>
    </row>
    <row r="3368" spans="33:34" ht="12.75">
      <c r="AG3368" s="49" t="s">
        <v>3508</v>
      </c>
      <c r="AH3368" s="47" t="s">
        <v>3684</v>
      </c>
    </row>
    <row r="3369" spans="33:34" ht="12.75">
      <c r="AG3369" s="49" t="s">
        <v>3509</v>
      </c>
      <c r="AH3369" s="47" t="s">
        <v>3684</v>
      </c>
    </row>
    <row r="3370" spans="33:34" ht="12.75">
      <c r="AG3370" s="49" t="s">
        <v>3510</v>
      </c>
      <c r="AH3370" s="47" t="s">
        <v>3684</v>
      </c>
    </row>
    <row r="3371" spans="33:34" ht="12.75">
      <c r="AG3371" s="49" t="s">
        <v>3511</v>
      </c>
      <c r="AH3371" s="47" t="s">
        <v>3685</v>
      </c>
    </row>
    <row r="3372" spans="33:34" ht="12.75">
      <c r="AG3372" s="49" t="s">
        <v>3512</v>
      </c>
      <c r="AH3372" s="47" t="s">
        <v>3685</v>
      </c>
    </row>
    <row r="3373" spans="33:34" ht="12.75">
      <c r="AG3373" s="49" t="s">
        <v>3513</v>
      </c>
      <c r="AH3373" s="47" t="s">
        <v>3685</v>
      </c>
    </row>
    <row r="3374" spans="33:34" ht="12.75">
      <c r="AG3374" s="49" t="s">
        <v>3514</v>
      </c>
      <c r="AH3374" s="47" t="s">
        <v>3685</v>
      </c>
    </row>
    <row r="3375" spans="33:34" ht="12.75">
      <c r="AG3375" s="49" t="s">
        <v>3515</v>
      </c>
      <c r="AH3375" s="47" t="s">
        <v>3685</v>
      </c>
    </row>
    <row r="3376" spans="33:34" ht="12.75">
      <c r="AG3376" s="49" t="s">
        <v>3516</v>
      </c>
      <c r="AH3376" s="47" t="s">
        <v>3685</v>
      </c>
    </row>
    <row r="3377" spans="33:34" ht="12.75">
      <c r="AG3377" s="49" t="s">
        <v>3517</v>
      </c>
      <c r="AH3377" s="47" t="s">
        <v>3685</v>
      </c>
    </row>
    <row r="3378" spans="33:34" ht="12.75">
      <c r="AG3378" s="49" t="s">
        <v>3518</v>
      </c>
      <c r="AH3378" s="47" t="s">
        <v>3685</v>
      </c>
    </row>
    <row r="3379" spans="33:34" ht="12.75">
      <c r="AG3379" s="49" t="s">
        <v>3519</v>
      </c>
      <c r="AH3379" s="47" t="s">
        <v>3674</v>
      </c>
    </row>
    <row r="3380" spans="33:34" ht="12.75">
      <c r="AG3380" s="49" t="s">
        <v>3520</v>
      </c>
      <c r="AH3380" s="47" t="s">
        <v>3674</v>
      </c>
    </row>
    <row r="3381" spans="33:34" ht="12.75">
      <c r="AG3381" s="49" t="s">
        <v>3521</v>
      </c>
      <c r="AH3381" s="47" t="s">
        <v>3674</v>
      </c>
    </row>
    <row r="3382" spans="33:34" ht="12.75">
      <c r="AG3382" s="49" t="s">
        <v>3522</v>
      </c>
      <c r="AH3382" s="47" t="s">
        <v>3674</v>
      </c>
    </row>
    <row r="3383" spans="33:34" ht="12.75">
      <c r="AG3383" s="49" t="s">
        <v>3523</v>
      </c>
      <c r="AH3383" s="47" t="s">
        <v>3674</v>
      </c>
    </row>
    <row r="3384" spans="33:34" ht="12.75">
      <c r="AG3384" s="49" t="s">
        <v>3524</v>
      </c>
      <c r="AH3384" s="47" t="s">
        <v>3674</v>
      </c>
    </row>
    <row r="3385" spans="33:34" ht="12.75">
      <c r="AG3385" s="49" t="s">
        <v>3525</v>
      </c>
      <c r="AH3385" s="47" t="s">
        <v>3674</v>
      </c>
    </row>
    <row r="3386" spans="33:34" ht="12.75">
      <c r="AG3386" s="49" t="s">
        <v>3526</v>
      </c>
      <c r="AH3386" s="47" t="s">
        <v>3674</v>
      </c>
    </row>
    <row r="3387" spans="33:34" ht="12.75">
      <c r="AG3387" s="49" t="s">
        <v>3527</v>
      </c>
      <c r="AH3387" s="47" t="s">
        <v>3674</v>
      </c>
    </row>
    <row r="3388" spans="33:34" ht="12.75">
      <c r="AG3388" s="49" t="s">
        <v>3528</v>
      </c>
      <c r="AH3388" s="47" t="s">
        <v>3674</v>
      </c>
    </row>
    <row r="3389" spans="33:34" ht="12.75">
      <c r="AG3389" s="49" t="s">
        <v>3529</v>
      </c>
      <c r="AH3389" s="47" t="s">
        <v>3674</v>
      </c>
    </row>
    <row r="3390" spans="33:34" ht="12.75">
      <c r="AG3390" s="49" t="s">
        <v>3530</v>
      </c>
      <c r="AH3390" s="47" t="s">
        <v>3674</v>
      </c>
    </row>
    <row r="3391" spans="33:34" ht="12.75">
      <c r="AG3391" s="49" t="s">
        <v>3531</v>
      </c>
      <c r="AH3391" s="47" t="s">
        <v>3674</v>
      </c>
    </row>
    <row r="3392" spans="33:34" ht="12.75">
      <c r="AG3392" s="49" t="s">
        <v>3532</v>
      </c>
      <c r="AH3392" s="47" t="s">
        <v>3674</v>
      </c>
    </row>
    <row r="3393" spans="33:34" ht="12.75">
      <c r="AG3393" s="49" t="s">
        <v>3533</v>
      </c>
      <c r="AH3393" s="47" t="s">
        <v>3674</v>
      </c>
    </row>
    <row r="3394" spans="33:34" ht="12.75">
      <c r="AG3394" s="49" t="s">
        <v>3534</v>
      </c>
      <c r="AH3394" s="47" t="s">
        <v>3674</v>
      </c>
    </row>
    <row r="3395" spans="33:34" ht="12.75">
      <c r="AG3395" s="49" t="s">
        <v>3535</v>
      </c>
      <c r="AH3395" s="47" t="s">
        <v>3674</v>
      </c>
    </row>
    <row r="3396" spans="33:34" ht="12.75">
      <c r="AG3396" s="49" t="s">
        <v>3536</v>
      </c>
      <c r="AH3396" s="47" t="s">
        <v>3674</v>
      </c>
    </row>
    <row r="3397" spans="33:34" ht="12.75">
      <c r="AG3397" s="49" t="s">
        <v>3537</v>
      </c>
      <c r="AH3397" s="47" t="s">
        <v>3674</v>
      </c>
    </row>
    <row r="3398" spans="33:34" ht="12.75">
      <c r="AG3398" s="49" t="s">
        <v>3538</v>
      </c>
      <c r="AH3398" s="47" t="s">
        <v>3674</v>
      </c>
    </row>
    <row r="3399" spans="33:34" ht="12.75">
      <c r="AG3399" s="49" t="s">
        <v>3539</v>
      </c>
      <c r="AH3399" s="47" t="s">
        <v>3674</v>
      </c>
    </row>
    <row r="3400" spans="33:34" ht="12.75">
      <c r="AG3400" s="49" t="s">
        <v>3540</v>
      </c>
      <c r="AH3400" s="47" t="s">
        <v>3674</v>
      </c>
    </row>
    <row r="3401" spans="33:34" ht="12.75">
      <c r="AG3401" s="49" t="s">
        <v>3541</v>
      </c>
      <c r="AH3401" s="47" t="s">
        <v>3674</v>
      </c>
    </row>
    <row r="3402" spans="33:34" ht="12.75">
      <c r="AG3402" s="49" t="s">
        <v>3542</v>
      </c>
      <c r="AH3402" s="47" t="s">
        <v>3674</v>
      </c>
    </row>
    <row r="3403" spans="33:34" ht="12.75">
      <c r="AG3403" s="49" t="s">
        <v>3543</v>
      </c>
      <c r="AH3403" s="47" t="s">
        <v>3674</v>
      </c>
    </row>
    <row r="3404" spans="33:34" ht="12.75">
      <c r="AG3404" s="49" t="s">
        <v>3544</v>
      </c>
      <c r="AH3404" s="47" t="s">
        <v>3674</v>
      </c>
    </row>
    <row r="3405" spans="33:34" ht="12.75">
      <c r="AG3405" s="49" t="s">
        <v>3545</v>
      </c>
      <c r="AH3405" s="47" t="s">
        <v>3674</v>
      </c>
    </row>
    <row r="3406" spans="33:34" ht="12.75">
      <c r="AG3406" s="49" t="s">
        <v>3546</v>
      </c>
      <c r="AH3406" s="47" t="s">
        <v>3674</v>
      </c>
    </row>
    <row r="3407" spans="33:34" ht="12.75">
      <c r="AG3407" s="49" t="s">
        <v>3547</v>
      </c>
      <c r="AH3407" s="47" t="s">
        <v>3674</v>
      </c>
    </row>
    <row r="3408" spans="33:34" ht="12.75">
      <c r="AG3408" s="49" t="s">
        <v>3548</v>
      </c>
      <c r="AH3408" s="47" t="s">
        <v>3674</v>
      </c>
    </row>
    <row r="3409" spans="33:34" ht="12.75">
      <c r="AG3409" s="49" t="s">
        <v>3549</v>
      </c>
      <c r="AH3409" s="47" t="s">
        <v>3674</v>
      </c>
    </row>
    <row r="3410" spans="33:34" ht="12.75">
      <c r="AG3410" s="49" t="s">
        <v>3550</v>
      </c>
      <c r="AH3410" s="47" t="s">
        <v>3674</v>
      </c>
    </row>
    <row r="3411" spans="33:34" ht="12.75">
      <c r="AG3411" s="49" t="s">
        <v>3551</v>
      </c>
      <c r="AH3411" s="47" t="s">
        <v>3674</v>
      </c>
    </row>
    <row r="3412" spans="33:34" ht="12.75">
      <c r="AG3412" s="49" t="s">
        <v>3552</v>
      </c>
      <c r="AH3412" s="47" t="s">
        <v>3674</v>
      </c>
    </row>
    <row r="3413" spans="33:34" ht="12.75">
      <c r="AG3413" s="49" t="s">
        <v>3553</v>
      </c>
      <c r="AH3413" s="47" t="s">
        <v>3674</v>
      </c>
    </row>
    <row r="3414" spans="33:34" ht="12.75">
      <c r="AG3414" s="49" t="s">
        <v>3554</v>
      </c>
      <c r="AH3414" s="47" t="s">
        <v>3674</v>
      </c>
    </row>
    <row r="3415" spans="33:34" ht="12.75">
      <c r="AG3415" s="49" t="s">
        <v>3555</v>
      </c>
      <c r="AH3415" s="47" t="s">
        <v>3674</v>
      </c>
    </row>
    <row r="3416" spans="33:34" ht="12.75">
      <c r="AG3416" s="49" t="s">
        <v>3556</v>
      </c>
      <c r="AH3416" s="47" t="s">
        <v>3674</v>
      </c>
    </row>
    <row r="3417" spans="33:34" ht="12.75">
      <c r="AG3417" s="49" t="s">
        <v>3557</v>
      </c>
      <c r="AH3417" s="47" t="s">
        <v>3674</v>
      </c>
    </row>
    <row r="3418" spans="33:34" ht="12.75">
      <c r="AG3418" s="49" t="s">
        <v>3558</v>
      </c>
      <c r="AH3418" s="47" t="s">
        <v>3674</v>
      </c>
    </row>
    <row r="3419" spans="33:34" ht="12.75">
      <c r="AG3419" s="49" t="s">
        <v>3559</v>
      </c>
      <c r="AH3419" s="47" t="s">
        <v>3674</v>
      </c>
    </row>
    <row r="3420" spans="33:34" ht="12.75">
      <c r="AG3420" s="49" t="s">
        <v>3560</v>
      </c>
      <c r="AH3420" s="47" t="s">
        <v>3674</v>
      </c>
    </row>
    <row r="3421" spans="33:34" ht="12.75">
      <c r="AG3421" s="49" t="s">
        <v>3561</v>
      </c>
      <c r="AH3421" s="47" t="s">
        <v>3674</v>
      </c>
    </row>
    <row r="3422" spans="33:34" ht="12.75">
      <c r="AG3422" s="49" t="s">
        <v>3562</v>
      </c>
      <c r="AH3422" s="47" t="s">
        <v>3674</v>
      </c>
    </row>
    <row r="3423" spans="33:34" ht="12.75">
      <c r="AG3423" s="49" t="s">
        <v>3563</v>
      </c>
      <c r="AH3423" s="47" t="s">
        <v>3674</v>
      </c>
    </row>
    <row r="3424" spans="33:34" ht="12.75">
      <c r="AG3424" s="49" t="s">
        <v>3564</v>
      </c>
      <c r="AH3424" s="47" t="s">
        <v>3674</v>
      </c>
    </row>
    <row r="3425" spans="33:34" ht="12.75">
      <c r="AG3425" s="49" t="s">
        <v>3565</v>
      </c>
      <c r="AH3425" s="47" t="s">
        <v>3674</v>
      </c>
    </row>
    <row r="3426" spans="33:34" ht="12.75">
      <c r="AG3426" s="49" t="s">
        <v>3566</v>
      </c>
      <c r="AH3426" s="47" t="s">
        <v>3674</v>
      </c>
    </row>
    <row r="3427" spans="33:34" ht="12.75">
      <c r="AG3427" s="49" t="s">
        <v>3567</v>
      </c>
      <c r="AH3427" s="47" t="s">
        <v>3674</v>
      </c>
    </row>
    <row r="3428" spans="33:34" ht="12.75">
      <c r="AG3428" s="49" t="s">
        <v>3568</v>
      </c>
      <c r="AH3428" s="47" t="s">
        <v>3674</v>
      </c>
    </row>
    <row r="3429" spans="33:34" ht="12.75">
      <c r="AG3429" s="49" t="s">
        <v>3569</v>
      </c>
      <c r="AH3429" s="47" t="s">
        <v>3674</v>
      </c>
    </row>
    <row r="3430" spans="33:34" ht="12.75">
      <c r="AG3430" s="49" t="s">
        <v>3570</v>
      </c>
      <c r="AH3430" s="47" t="s">
        <v>3674</v>
      </c>
    </row>
    <row r="3431" spans="33:34" ht="12.75">
      <c r="AG3431" s="49" t="s">
        <v>3571</v>
      </c>
      <c r="AH3431" s="47" t="s">
        <v>3674</v>
      </c>
    </row>
    <row r="3432" spans="33:34" ht="12.75">
      <c r="AG3432" s="49" t="s">
        <v>3572</v>
      </c>
      <c r="AH3432" s="47" t="s">
        <v>3674</v>
      </c>
    </row>
    <row r="3433" spans="33:34" ht="12.75">
      <c r="AG3433" s="123" t="s">
        <v>3573</v>
      </c>
      <c r="AH3433" s="124" t="s">
        <v>3674</v>
      </c>
    </row>
  </sheetData>
  <sheetProtection sheet="1" objects="1" scenarios="1" selectLockedCells="1" autoFilter="0"/>
  <mergeCells count="106">
    <mergeCell ref="FL1:FL15"/>
    <mergeCell ref="FL16:FL23"/>
    <mergeCell ref="FB1:FB15"/>
    <mergeCell ref="FB16:FB23"/>
    <mergeCell ref="DU1:DW2"/>
    <mergeCell ref="DX1:DZ2"/>
    <mergeCell ref="EA1:EC2"/>
    <mergeCell ref="ED1:EF2"/>
    <mergeCell ref="EG1:EI2"/>
    <mergeCell ref="EL1:EL14"/>
    <mergeCell ref="DU18:DW18"/>
    <mergeCell ref="DX18:DZ18"/>
    <mergeCell ref="EA18:EC18"/>
    <mergeCell ref="ED18:EF18"/>
    <mergeCell ref="EG18:EI18"/>
    <mergeCell ref="DU16:DW17"/>
    <mergeCell ref="DX16:DZ17"/>
    <mergeCell ref="EA16:EC17"/>
    <mergeCell ref="ED16:EF17"/>
    <mergeCell ref="EG16:EI17"/>
    <mergeCell ref="DU3:DW3"/>
    <mergeCell ref="DX3:DZ3"/>
    <mergeCell ref="EA3:EC3"/>
    <mergeCell ref="ED3:EF3"/>
    <mergeCell ref="EG3:EI3"/>
    <mergeCell ref="DK4:DL5"/>
    <mergeCell ref="DM4:DP5"/>
    <mergeCell ref="DR1:DT2"/>
    <mergeCell ref="DR3:DT3"/>
    <mergeCell ref="DQ1:DQ13"/>
    <mergeCell ref="DQ16:DQ28"/>
    <mergeCell ref="DR16:DT17"/>
    <mergeCell ref="DR18:DT18"/>
    <mergeCell ref="CW1:CW14"/>
    <mergeCell ref="CW17:CW30"/>
    <mergeCell ref="AQ22:AS23"/>
    <mergeCell ref="AT22:AV23"/>
    <mergeCell ref="AW22:AY23"/>
    <mergeCell ref="AZ3:BB3"/>
    <mergeCell ref="BC3:BE3"/>
    <mergeCell ref="A37:B38"/>
    <mergeCell ref="A31:B33"/>
    <mergeCell ref="AK24:AM24"/>
    <mergeCell ref="AN24:AP24"/>
    <mergeCell ref="AQ24:AS24"/>
    <mergeCell ref="W16:W23"/>
    <mergeCell ref="N16:N23"/>
    <mergeCell ref="AT24:AV24"/>
    <mergeCell ref="AW24:AY24"/>
    <mergeCell ref="AK22:AM23"/>
    <mergeCell ref="AN22:AP23"/>
    <mergeCell ref="AT1:AV2"/>
    <mergeCell ref="AW1:AY2"/>
    <mergeCell ref="AQ1:AS2"/>
    <mergeCell ref="AQ3:AS3"/>
    <mergeCell ref="AT3:AV3"/>
    <mergeCell ref="AW3:AY3"/>
    <mergeCell ref="W1:W15"/>
    <mergeCell ref="C1:C14"/>
    <mergeCell ref="N1:N15"/>
    <mergeCell ref="AK1:AM2"/>
    <mergeCell ref="AN1:AP2"/>
    <mergeCell ref="AK3:AM3"/>
    <mergeCell ref="AN3:AP3"/>
    <mergeCell ref="BV28:BZ28"/>
    <mergeCell ref="BW7:BW20"/>
    <mergeCell ref="CJ7:CJ20"/>
    <mergeCell ref="BX5:BY5"/>
    <mergeCell ref="CJ6:CL6"/>
    <mergeCell ref="AZ1:BB2"/>
    <mergeCell ref="BC1:BE2"/>
    <mergeCell ref="BF1:BH2"/>
    <mergeCell ref="BI1:BK2"/>
    <mergeCell ref="BL1:BN2"/>
    <mergeCell ref="BO1:BQ2"/>
    <mergeCell ref="BF3:BH3"/>
    <mergeCell ref="BI3:BK3"/>
    <mergeCell ref="BL3:BN3"/>
    <mergeCell ref="BO3:BQ3"/>
    <mergeCell ref="ED31:EF32"/>
    <mergeCell ref="EG31:EI32"/>
    <mergeCell ref="DR33:DT33"/>
    <mergeCell ref="DU33:DW33"/>
    <mergeCell ref="DX33:DZ33"/>
    <mergeCell ref="EA33:EC33"/>
    <mergeCell ref="ED33:EF33"/>
    <mergeCell ref="EG33:EI33"/>
    <mergeCell ref="DQ31:DQ43"/>
    <mergeCell ref="DR31:DT32"/>
    <mergeCell ref="DU31:DW32"/>
    <mergeCell ref="DX31:DZ32"/>
    <mergeCell ref="EA31:EC32"/>
    <mergeCell ref="BV51:BZ51"/>
    <mergeCell ref="ED46:EF47"/>
    <mergeCell ref="EG46:EI47"/>
    <mergeCell ref="DR48:DT48"/>
    <mergeCell ref="DU48:DW48"/>
    <mergeCell ref="DX48:DZ48"/>
    <mergeCell ref="EA48:EC48"/>
    <mergeCell ref="ED48:EF48"/>
    <mergeCell ref="EG48:EI48"/>
    <mergeCell ref="DQ46:DQ58"/>
    <mergeCell ref="DR46:DT47"/>
    <mergeCell ref="DU46:DW47"/>
    <mergeCell ref="DX46:DZ47"/>
    <mergeCell ref="EA46:E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M213"/>
  <sheetViews>
    <sheetView tabSelected="1" zoomScale="70" zoomScaleNormal="70" zoomScalePageLayoutView="0" workbookViewId="0" topLeftCell="A1">
      <selection activeCell="B9" sqref="B9:C9"/>
    </sheetView>
  </sheetViews>
  <sheetFormatPr defaultColWidth="9.140625" defaultRowHeight="24.75" customHeight="1"/>
  <cols>
    <col min="1" max="1" width="6.28125" style="13" customWidth="1"/>
    <col min="2" max="2" width="30.140625" style="51" customWidth="1"/>
    <col min="3" max="3" width="25.421875" style="56" customWidth="1"/>
    <col min="4" max="4" width="25.421875" style="56" hidden="1" customWidth="1"/>
    <col min="5" max="5" width="27.7109375" style="62" hidden="1" customWidth="1"/>
    <col min="6" max="6" width="15.421875" style="62" customWidth="1"/>
    <col min="7" max="7" width="7.57421875" style="58" customWidth="1"/>
    <col min="8" max="8" width="10.140625" style="58" customWidth="1"/>
    <col min="9" max="16" width="9.28125" style="57" hidden="1" customWidth="1"/>
    <col min="17" max="17" width="9.28125" style="57" customWidth="1"/>
    <col min="18" max="18" width="16.140625" style="57" hidden="1" customWidth="1"/>
    <col min="19" max="22" width="12.57421875" style="57" hidden="1" customWidth="1"/>
    <col min="23" max="23" width="7.8515625" style="57" hidden="1" customWidth="1"/>
    <col min="24" max="24" width="9.57421875" style="57" hidden="1" customWidth="1"/>
    <col min="25" max="28" width="11.140625" style="59" hidden="1" customWidth="1"/>
    <col min="29" max="30" width="35.28125" style="60" hidden="1" customWidth="1"/>
    <col min="31" max="32" width="39.8515625" style="13" hidden="1" customWidth="1"/>
    <col min="33" max="36" width="30.7109375" style="13" hidden="1" customWidth="1"/>
    <col min="37" max="37" width="30.7109375" style="13" customWidth="1"/>
    <col min="38" max="38" width="0" style="210" hidden="1" customWidth="1"/>
    <col min="39" max="39" width="0" style="13" hidden="1" customWidth="1"/>
    <col min="40" max="16384" width="9.140625" style="13" customWidth="1"/>
  </cols>
  <sheetData>
    <row r="1" spans="2:3" ht="24.75" customHeight="1">
      <c r="B1" s="215" t="s">
        <v>3904</v>
      </c>
      <c r="C1" s="217"/>
    </row>
    <row r="2" spans="2:37" ht="24.75" customHeight="1">
      <c r="B2" s="216" t="s">
        <v>3905</v>
      </c>
      <c r="C2" s="218" t="s">
        <v>3938</v>
      </c>
      <c r="AJ2" s="308"/>
      <c r="AK2" s="308"/>
    </row>
    <row r="3" spans="36:37" ht="24.75" customHeight="1">
      <c r="AJ3" s="308"/>
      <c r="AK3" s="308"/>
    </row>
    <row r="4" spans="36:37" ht="24.75" customHeight="1">
      <c r="AJ4" s="308"/>
      <c r="AK4" s="308"/>
    </row>
    <row r="5" spans="2:37" ht="36" customHeight="1">
      <c r="B5" s="75" t="s">
        <v>3583</v>
      </c>
      <c r="C5" s="309"/>
      <c r="D5" s="309"/>
      <c r="E5" s="309"/>
      <c r="F5" s="309"/>
      <c r="G5" s="309"/>
      <c r="H5" s="310" t="s">
        <v>3588</v>
      </c>
      <c r="I5" s="311"/>
      <c r="J5" s="311"/>
      <c r="K5" s="312"/>
      <c r="L5" s="313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5"/>
      <c r="AK5" s="189"/>
    </row>
    <row r="6" spans="2:37" ht="36" customHeight="1">
      <c r="B6" s="188" t="s">
        <v>3832</v>
      </c>
      <c r="C6" s="190">
        <f>COUNTA(Singoli!$C$9:$C$108)</f>
        <v>0</v>
      </c>
      <c r="F6" s="307" t="s">
        <v>3589</v>
      </c>
      <c r="G6" s="307"/>
      <c r="H6" s="307"/>
      <c r="I6" s="85">
        <v>2017</v>
      </c>
      <c r="J6" s="316" t="s">
        <v>3590</v>
      </c>
      <c r="K6" s="316"/>
      <c r="L6" s="316"/>
      <c r="M6" s="316"/>
      <c r="N6" s="313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5"/>
      <c r="AK6" s="133"/>
    </row>
    <row r="7" spans="2:33" ht="15.75" customHeight="1">
      <c r="B7" s="52"/>
      <c r="C7" s="52"/>
      <c r="D7" s="52"/>
      <c r="E7" s="61"/>
      <c r="F7" s="61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0"/>
      <c r="T7" s="50"/>
      <c r="U7" s="50"/>
      <c r="V7" s="50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9" s="14" customFormat="1" ht="40.5" customHeight="1">
      <c r="A8" s="86" t="s">
        <v>3591</v>
      </c>
      <c r="B8" s="86" t="s">
        <v>75</v>
      </c>
      <c r="C8" s="86" t="s">
        <v>74</v>
      </c>
      <c r="D8" s="86" t="s">
        <v>3718</v>
      </c>
      <c r="E8" s="87" t="s">
        <v>76</v>
      </c>
      <c r="F8" s="86" t="s">
        <v>3581</v>
      </c>
      <c r="G8" s="88" t="s">
        <v>0</v>
      </c>
      <c r="H8" s="86" t="s">
        <v>2</v>
      </c>
      <c r="I8" s="86" t="s">
        <v>1</v>
      </c>
      <c r="J8" s="159" t="s">
        <v>3584</v>
      </c>
      <c r="K8" s="158" t="s">
        <v>3585</v>
      </c>
      <c r="L8" s="158" t="s">
        <v>3586</v>
      </c>
      <c r="M8" s="158" t="s">
        <v>3587</v>
      </c>
      <c r="N8" s="158" t="s">
        <v>3705</v>
      </c>
      <c r="O8" s="158" t="s">
        <v>3706</v>
      </c>
      <c r="P8" s="158" t="s">
        <v>3703</v>
      </c>
      <c r="Q8" s="158" t="s">
        <v>3711</v>
      </c>
      <c r="R8" s="86" t="s">
        <v>3576</v>
      </c>
      <c r="S8" s="86" t="s">
        <v>3575</v>
      </c>
      <c r="T8" s="86" t="s">
        <v>3577</v>
      </c>
      <c r="U8" s="86" t="s">
        <v>3582</v>
      </c>
      <c r="V8" s="87" t="s">
        <v>21</v>
      </c>
      <c r="W8" s="87" t="s">
        <v>3592</v>
      </c>
      <c r="X8" s="86" t="s">
        <v>3691</v>
      </c>
      <c r="Y8" s="86" t="s">
        <v>3692</v>
      </c>
      <c r="Z8" s="86" t="s">
        <v>3693</v>
      </c>
      <c r="AA8" s="86" t="s">
        <v>3694</v>
      </c>
      <c r="AB8" s="86" t="s">
        <v>3725</v>
      </c>
      <c r="AC8" s="89" t="s">
        <v>3827</v>
      </c>
      <c r="AD8" s="89" t="s">
        <v>3719</v>
      </c>
      <c r="AE8" s="89" t="s">
        <v>3828</v>
      </c>
      <c r="AF8" s="89" t="s">
        <v>3829</v>
      </c>
      <c r="AG8" s="89" t="s">
        <v>3689</v>
      </c>
      <c r="AH8" s="89" t="s">
        <v>3713</v>
      </c>
      <c r="AI8" s="89" t="s">
        <v>3690</v>
      </c>
      <c r="AJ8" s="132" t="s">
        <v>3704</v>
      </c>
      <c r="AK8" s="132" t="s">
        <v>3712</v>
      </c>
      <c r="AL8" s="211" t="s">
        <v>3855</v>
      </c>
      <c r="AM8" s="87" t="s">
        <v>3948</v>
      </c>
    </row>
    <row r="9" spans="1:39" s="55" customFormat="1" ht="25.5" customHeight="1">
      <c r="A9" s="92"/>
      <c r="B9" s="185"/>
      <c r="C9" s="187"/>
      <c r="D9" s="191" t="str">
        <f>Singoli!$C$9:$C$108&amp;" "&amp;Singoli!$B$9:$B$108</f>
        <v> </v>
      </c>
      <c r="E9" s="192">
        <f aca="true" t="shared" si="0" ref="E9:E40">$C$5</f>
        <v>0</v>
      </c>
      <c r="F9" s="213"/>
      <c r="G9" s="214"/>
      <c r="H9" s="184"/>
      <c r="I9" s="92"/>
      <c r="J9" s="92"/>
      <c r="K9" s="92"/>
      <c r="L9" s="92"/>
      <c r="M9" s="92"/>
      <c r="N9" s="92"/>
      <c r="O9" s="92"/>
      <c r="P9" s="92"/>
      <c r="Q9" s="92"/>
      <c r="R9" s="192">
        <f aca="true" t="shared" si="1" ref="R9:R48">ROUNDUP(I9,0)</f>
        <v>0</v>
      </c>
      <c r="S9" s="192" t="e">
        <f>VLOOKUP(AC9&amp;"-"&amp;R9,CATEGORIE!AG:AH,2,FALSE)</f>
        <v>#N/A</v>
      </c>
      <c r="T9" s="192">
        <f aca="true" t="shared" si="2" ref="T9:T48">YEAR(F9)</f>
        <v>1900</v>
      </c>
      <c r="U9" s="163">
        <f aca="true" t="shared" si="3" ref="U9:U48">V9</f>
        <v>117</v>
      </c>
      <c r="V9" s="163">
        <f aca="true" t="shared" si="4" ref="V9:V48">$I$6-T9</f>
        <v>117</v>
      </c>
      <c r="W9" s="163" t="str">
        <f>IF($C$1&lt;&gt;"",VLOOKUP(Singoli!$U$9:$U$108,CATEGORIE!O:P,2),IF($C$2&lt;&gt;"",VLOOKUP(Singoli!$U$9:$U$108,CATEGORIE!FM:FN,2)))</f>
        <v>MAS</v>
      </c>
      <c r="X9" s="93" t="str">
        <f>VLOOKUP(Singoli!$U$9:$U$108,CATEGORIE!D:E,2)</f>
        <v>SEN</v>
      </c>
      <c r="Y9" s="163" t="e">
        <f>VLOOKUP(H9,CATEGORIE!F$2:G$14,2,FALSE)</f>
        <v>#N/A</v>
      </c>
      <c r="Z9" s="163" t="str">
        <f>IF(Singoli!$V9&gt;12,"NONPART",IF(Singoli!$V9&lt;=8,VLOOKUP(Singoli!$V9,CATEGORIE!BX$8:BY$15,2,FALSE),VLOOKUP(Singoli!$V9,CATEGORIE!CK$8:CL$11,2,FALSE)))</f>
        <v>NONPART</v>
      </c>
      <c r="AA9" s="163" t="str">
        <f>IF(Singoli!$Z9="NONPART","NONPART",IF(Singoli!$V9&lt;=8,VLOOKUP(H9,CATEGORIE!BZ$8:CA$20,2,FALSE),VLOOKUP(H9,CATEGORIE!CM$8:CN$20,2,FALSE)))</f>
        <v>NONPART</v>
      </c>
      <c r="AB9" s="93" t="e">
        <f aca="true" t="shared" si="5" ref="AB9:AB40">CONCATENATE(X9&amp;Y9)</f>
        <v>#N/A</v>
      </c>
      <c r="AC9" s="93" t="e">
        <f aca="true" t="shared" si="6" ref="AC9:AC40">CONCATENATE(X9&amp;Y9&amp;G9)</f>
        <v>#N/A</v>
      </c>
      <c r="AD9" s="163" t="e">
        <f>VLOOKUP(Singoli!$AC$9:$AC$108,CATEGORIE!K$3:M$34,3,FALSE)</f>
        <v>#N/A</v>
      </c>
      <c r="AE9" s="93" t="e">
        <f>CONCATENATE(Singoli!$W$9:$W$108,Singoli!$Y$9:$Y$108,Singoli!$G$9:$G$108)</f>
        <v>#N/A</v>
      </c>
      <c r="AF9" s="93">
        <f>IF(Singoli!$Z9&lt;&gt;"NONPART",CONCATENATE(Singoli!$Z9,Singoli!$AA$9:$AA$108,Singoli!$G$9:$G$108),"")</f>
      </c>
      <c r="AG9" s="129">
        <f>_xlfn.IFERROR(IF(Singoli!$AF9="","",(IF(AA9="U",VLOOKUP(Singoli!$AF9,CATEGORIE!$CE$8:$CF$12,2,FALSE),VLOOKUP(Singoli!$AF9,CATEGORIE!$CR$8:$CS$15,2,FALSE)))),0)</f>
      </c>
      <c r="AH9" s="129">
        <f>_xlfn.IFERROR(IF(Singoli!$AC9&lt;&gt;"",VLOOKUP(Singoli!$AC9,CATEGORIE!$K$3:$L$34,2,FALSE),""),0)</f>
        <v>0</v>
      </c>
      <c r="AI9" s="129">
        <f>_xlfn.IFERROR(IF(Singoli!$AE9&lt;&gt;"",IF($C$1&lt;&gt;"",(VLOOKUP(Singoli!$AE9,CATEGORIE!$T$3:$U$26,2,FALSE)),IF($C$2&lt;&gt;"",(VLOOKUP(Singoli!$AE9,CATEGORIE!$FR$3:$FS$31,2,FALSE))))),"")</f>
      </c>
      <c r="AJ9" s="90">
        <f>IF(Singoli!$I9=0,"",_xlfn.IFERROR(Singoli!$AH9&amp;" "&amp;S9,0))</f>
      </c>
      <c r="AK9" s="129">
        <f>_xlfn.IFERROR(IF(Singoli!$AE9&lt;&gt;"",IF($C$1&lt;&gt;"",(VLOOKUP(Singoli!$AE9,CATEGORIE!$T$3:$U$26,2,FALSE)),IF($C$2&lt;&gt;"",(VLOOKUP(Singoli!$AE9,CATEGORIE!$CE$54:$CF$69,2,FALSE))))),"")</f>
      </c>
      <c r="AL9" s="129"/>
      <c r="AM9" s="163" t="e">
        <f>VLOOKUP(Singoli!$AE9,CATEGORIE!CE$54:CI$69,5,FALSE)</f>
        <v>#N/A</v>
      </c>
    </row>
    <row r="10" spans="1:39" ht="25.5" customHeight="1">
      <c r="A10" s="92"/>
      <c r="B10" s="185"/>
      <c r="C10" s="187"/>
      <c r="D10" s="191" t="str">
        <f>Singoli!$C$9:$C$108&amp;" "&amp;Singoli!$B$9:$B$108</f>
        <v> </v>
      </c>
      <c r="E10" s="192">
        <f t="shared" si="0"/>
        <v>0</v>
      </c>
      <c r="F10" s="213"/>
      <c r="G10" s="214"/>
      <c r="H10" s="214"/>
      <c r="I10" s="92"/>
      <c r="J10" s="92"/>
      <c r="K10" s="92"/>
      <c r="L10" s="92"/>
      <c r="M10" s="92"/>
      <c r="N10" s="92"/>
      <c r="O10" s="92"/>
      <c r="P10" s="92"/>
      <c r="Q10" s="92"/>
      <c r="R10" s="192">
        <f t="shared" si="1"/>
        <v>0</v>
      </c>
      <c r="S10" s="93" t="e">
        <f>VLOOKUP(AC10&amp;"-"&amp;R10,CATEGORIE!AG:AH,2,FALSE)</f>
        <v>#N/A</v>
      </c>
      <c r="T10" s="192">
        <f t="shared" si="2"/>
        <v>1900</v>
      </c>
      <c r="U10" s="163">
        <f t="shared" si="3"/>
        <v>117</v>
      </c>
      <c r="V10" s="163">
        <f t="shared" si="4"/>
        <v>117</v>
      </c>
      <c r="W10" s="163" t="str">
        <f>IF($C$1&lt;&gt;"",VLOOKUP(Singoli!$U$9:$U$108,CATEGORIE!O:P,2),IF($C$2&lt;&gt;"",VLOOKUP(Singoli!$U$9:$U$108,CATEGORIE!FM:FN,2)))</f>
        <v>MAS</v>
      </c>
      <c r="X10" s="93" t="str">
        <f>VLOOKUP(Singoli!$U$9:$U$108,CATEGORIE!D:E,2)</f>
        <v>SEN</v>
      </c>
      <c r="Y10" s="163" t="e">
        <f>VLOOKUP(H10,CATEGORIE!F$2:G$14,2,FALSE)</f>
        <v>#N/A</v>
      </c>
      <c r="Z10" s="163" t="str">
        <f>IF(Singoli!$V10&gt;12,"NONPART",IF(Singoli!$V10&lt;=8,VLOOKUP(Singoli!$V10,CATEGORIE!BX$8:BY$15,2,FALSE),VLOOKUP(Singoli!$V10,CATEGORIE!CK$8:CL$11,2,FALSE)))</f>
        <v>NONPART</v>
      </c>
      <c r="AA10" s="163" t="str">
        <f>IF(Singoli!$Z10="NONPART","NONPART",IF(Singoli!$V10&lt;=8,VLOOKUP(H10,CATEGORIE!BZ$8:CA$20,2,FALSE),VLOOKUP(H10,CATEGORIE!CM$8:CN$20,2,FALSE)))</f>
        <v>NONPART</v>
      </c>
      <c r="AB10" s="163" t="e">
        <f t="shared" si="5"/>
        <v>#N/A</v>
      </c>
      <c r="AC10" s="93" t="e">
        <f t="shared" si="6"/>
        <v>#N/A</v>
      </c>
      <c r="AD10" s="163" t="e">
        <f>VLOOKUP(Singoli!$AC$9:$AC$108,CATEGORIE!K$3:M$34,3,FALSE)</f>
        <v>#N/A</v>
      </c>
      <c r="AE10" s="93" t="e">
        <f>CONCATENATE(Singoli!$W$9:$W$108,Singoli!$Y$9:$Y$108,Singoli!$G$9:$G$108)</f>
        <v>#N/A</v>
      </c>
      <c r="AF10" s="93">
        <f>IF(Singoli!$Z10&lt;&gt;"NONPART",CONCATENATE(Singoli!$Z10,Singoli!$AA$9:$AA$108,Singoli!$G$9:$G$108),"")</f>
      </c>
      <c r="AG10" s="129">
        <f>_xlfn.IFERROR(IF(Singoli!$AF10="","",(IF(AA10="U",VLOOKUP(Singoli!$AF10,CATEGORIE!$CE$8:$CF$12,2,FALSE),VLOOKUP(Singoli!$AF10,CATEGORIE!$CR$8:$CS$15,2,FALSE)))),0)</f>
      </c>
      <c r="AH10" s="129">
        <f>_xlfn.IFERROR(IF(Singoli!$AC10&lt;&gt;"",VLOOKUP(Singoli!$AC10,CATEGORIE!$K$3:$L$34,2,FALSE),""),0)</f>
        <v>0</v>
      </c>
      <c r="AI10" s="129">
        <f>_xlfn.IFERROR(IF(Singoli!$AE10&lt;&gt;"",IF($C$1&lt;&gt;"",(VLOOKUP(Singoli!$AE10,CATEGORIE!$T$3:$U$26,2,FALSE)),IF($C$2&lt;&gt;"",(VLOOKUP(Singoli!$AE10,CATEGORIE!$FR$3:$FS$31,2,FALSE))))),"")</f>
      </c>
      <c r="AJ10" s="90">
        <f>IF(Singoli!$I10=0,"",_xlfn.IFERROR(Singoli!$AH10&amp;" "&amp;S10,0))</f>
      </c>
      <c r="AK10" s="90">
        <f>_xlfn.IFERROR(IF(Singoli!$AE10&lt;&gt;"",IF($C$1&lt;&gt;"",(VLOOKUP(Singoli!$AE10,CATEGORIE!$T$3:$U$26,2,FALSE)),IF($C$2&lt;&gt;"",(VLOOKUP(Singoli!$AE10,CATEGORIE!$CE$54:$CF$69,2,FALSE))))),"")</f>
      </c>
      <c r="AL10" s="129"/>
      <c r="AM10" s="239" t="e">
        <f>VLOOKUP(Singoli!$AE10,CATEGORIE!CE$54:CI$69,5,FALSE)</f>
        <v>#N/A</v>
      </c>
    </row>
    <row r="11" spans="1:39" ht="25.5" customHeight="1">
      <c r="A11" s="92"/>
      <c r="B11" s="185"/>
      <c r="C11" s="187"/>
      <c r="D11" s="191" t="str">
        <f>Singoli!$C$9:$C$108&amp;" "&amp;Singoli!$B$9:$B$108</f>
        <v> </v>
      </c>
      <c r="E11" s="192">
        <f t="shared" si="0"/>
        <v>0</v>
      </c>
      <c r="F11" s="213"/>
      <c r="G11" s="214"/>
      <c r="H11" s="214"/>
      <c r="I11" s="92"/>
      <c r="J11" s="92"/>
      <c r="K11" s="92"/>
      <c r="L11" s="92"/>
      <c r="M11" s="92"/>
      <c r="N11" s="92"/>
      <c r="O11" s="92"/>
      <c r="P11" s="92"/>
      <c r="Q11" s="92"/>
      <c r="R11" s="192">
        <f t="shared" si="1"/>
        <v>0</v>
      </c>
      <c r="S11" s="93" t="e">
        <f>VLOOKUP(AC11&amp;"-"&amp;R11,CATEGORIE!AG:AH,2,FALSE)</f>
        <v>#N/A</v>
      </c>
      <c r="T11" s="192">
        <f t="shared" si="2"/>
        <v>1900</v>
      </c>
      <c r="U11" s="163">
        <f t="shared" si="3"/>
        <v>117</v>
      </c>
      <c r="V11" s="163">
        <f t="shared" si="4"/>
        <v>117</v>
      </c>
      <c r="W11" s="163" t="str">
        <f>IF($C$1&lt;&gt;"",VLOOKUP(Singoli!$U$9:$U$108,CATEGORIE!O:P,2),IF($C$2&lt;&gt;"",VLOOKUP(Singoli!$U$9:$U$108,CATEGORIE!FM:FN,2)))</f>
        <v>MAS</v>
      </c>
      <c r="X11" s="93" t="str">
        <f>VLOOKUP(Singoli!$U$9:$U$108,CATEGORIE!D:E,2)</f>
        <v>SEN</v>
      </c>
      <c r="Y11" s="163" t="e">
        <f>VLOOKUP(H11,CATEGORIE!F$2:G$14,2,FALSE)</f>
        <v>#N/A</v>
      </c>
      <c r="Z11" s="163" t="str">
        <f>IF(Singoli!$V11&gt;12,"NONPART",IF(Singoli!$V11&lt;=8,VLOOKUP(Singoli!$V11,CATEGORIE!BX$8:BY$15,2,FALSE),VLOOKUP(Singoli!$V11,CATEGORIE!CK$8:CL$11,2,FALSE)))</f>
        <v>NONPART</v>
      </c>
      <c r="AA11" s="163" t="str">
        <f>IF(Singoli!$Z11="NONPART","NONPART",IF(Singoli!$V11&lt;=8,VLOOKUP(H11,CATEGORIE!BZ$8:CA$20,2,FALSE),VLOOKUP(H11,CATEGORIE!CM$8:CN$20,2,FALSE)))</f>
        <v>NONPART</v>
      </c>
      <c r="AB11" s="163" t="e">
        <f t="shared" si="5"/>
        <v>#N/A</v>
      </c>
      <c r="AC11" s="93" t="e">
        <f t="shared" si="6"/>
        <v>#N/A</v>
      </c>
      <c r="AD11" s="163" t="e">
        <f>VLOOKUP(Singoli!$AC$9:$AC$108,CATEGORIE!K$3:M$34,3,FALSE)</f>
        <v>#N/A</v>
      </c>
      <c r="AE11" s="93" t="e">
        <f>CONCATENATE(Singoli!$W$9:$W$108,Singoli!$Y$9:$Y$108,Singoli!$G$9:$G$108)</f>
        <v>#N/A</v>
      </c>
      <c r="AF11" s="93">
        <f>IF(Singoli!$Z11&lt;&gt;"NONPART",CONCATENATE(Singoli!$Z11,Singoli!$AA$9:$AA$108,Singoli!$G$9:$G$108),"")</f>
      </c>
      <c r="AG11" s="129">
        <f>_xlfn.IFERROR(IF(Singoli!$AF11="","",(IF(AA11="U",VLOOKUP(Singoli!$AF11,CATEGORIE!$CE$8:$CF$12,2,FALSE),VLOOKUP(Singoli!$AF11,CATEGORIE!$CR$8:$CS$15,2,FALSE)))),0)</f>
      </c>
      <c r="AH11" s="129">
        <f>_xlfn.IFERROR(IF(Singoli!$AC11&lt;&gt;"",VLOOKUP(Singoli!$AC11,CATEGORIE!$K$3:$L$34,2,FALSE),""),0)</f>
        <v>0</v>
      </c>
      <c r="AI11" s="129">
        <f>_xlfn.IFERROR(IF(Singoli!$AE11&lt;&gt;"",IF($C$1&lt;&gt;"",(VLOOKUP(Singoli!$AE11,CATEGORIE!$T$3:$U$26,2,FALSE)),IF($C$2&lt;&gt;"",(VLOOKUP(Singoli!$AE11,CATEGORIE!$FR$3:$FS$31,2,FALSE))))),"")</f>
      </c>
      <c r="AJ11" s="90">
        <f>IF(Singoli!$I11=0,"",_xlfn.IFERROR(Singoli!$AH11&amp;" "&amp;S11,0))</f>
      </c>
      <c r="AK11" s="90">
        <f>_xlfn.IFERROR(IF(Singoli!$AE11&lt;&gt;"",IF($C$1&lt;&gt;"",(VLOOKUP(Singoli!$AE11,CATEGORIE!$T$3:$U$26,2,FALSE)),IF($C$2&lt;&gt;"",(VLOOKUP(Singoli!$AE11,CATEGORIE!$CE$54:$CF$69,2,FALSE))))),"")</f>
      </c>
      <c r="AL11" s="129"/>
      <c r="AM11" s="239" t="e">
        <f>VLOOKUP(Singoli!$AE11,CATEGORIE!CE$54:CI$69,5,FALSE)</f>
        <v>#N/A</v>
      </c>
    </row>
    <row r="12" spans="1:39" ht="25.5" customHeight="1">
      <c r="A12" s="92"/>
      <c r="B12" s="185"/>
      <c r="C12" s="187"/>
      <c r="D12" s="191" t="str">
        <f>Singoli!$C$9:$C$108&amp;" "&amp;Singoli!$B$9:$B$108</f>
        <v> </v>
      </c>
      <c r="E12" s="192">
        <f t="shared" si="0"/>
        <v>0</v>
      </c>
      <c r="F12" s="213"/>
      <c r="G12" s="214"/>
      <c r="H12" s="214"/>
      <c r="I12" s="92"/>
      <c r="J12" s="92"/>
      <c r="K12" s="92"/>
      <c r="L12" s="92"/>
      <c r="M12" s="92"/>
      <c r="N12" s="92"/>
      <c r="O12" s="92"/>
      <c r="P12" s="92"/>
      <c r="Q12" s="92"/>
      <c r="R12" s="192">
        <f t="shared" si="1"/>
        <v>0</v>
      </c>
      <c r="S12" s="93" t="e">
        <f>VLOOKUP(AC12&amp;"-"&amp;R12,CATEGORIE!AG:AH,2,FALSE)</f>
        <v>#N/A</v>
      </c>
      <c r="T12" s="192">
        <f t="shared" si="2"/>
        <v>1900</v>
      </c>
      <c r="U12" s="163">
        <f t="shared" si="3"/>
        <v>117</v>
      </c>
      <c r="V12" s="163">
        <f t="shared" si="4"/>
        <v>117</v>
      </c>
      <c r="W12" s="163" t="str">
        <f>IF($C$1&lt;&gt;"",VLOOKUP(Singoli!$U$9:$U$108,CATEGORIE!O:P,2),IF($C$2&lt;&gt;"",VLOOKUP(Singoli!$U$9:$U$108,CATEGORIE!FM:FN,2)))</f>
        <v>MAS</v>
      </c>
      <c r="X12" s="93" t="str">
        <f>VLOOKUP(Singoli!$U$9:$U$108,CATEGORIE!D:E,2)</f>
        <v>SEN</v>
      </c>
      <c r="Y12" s="163" t="e">
        <f>VLOOKUP(H12,CATEGORIE!F$2:G$14,2,FALSE)</f>
        <v>#N/A</v>
      </c>
      <c r="Z12" s="163" t="str">
        <f>IF(Singoli!$V12&gt;12,"NONPART",IF(Singoli!$V12&lt;=8,VLOOKUP(Singoli!$V12,CATEGORIE!BX$8:BY$15,2,FALSE),VLOOKUP(Singoli!$V12,CATEGORIE!CK$8:CL$11,2,FALSE)))</f>
        <v>NONPART</v>
      </c>
      <c r="AA12" s="163" t="str">
        <f>IF(Singoli!$Z12="NONPART","NONPART",IF(Singoli!$V12&lt;=8,VLOOKUP(H12,CATEGORIE!BZ$8:CA$20,2,FALSE),VLOOKUP(H12,CATEGORIE!CM$8:CN$20,2,FALSE)))</f>
        <v>NONPART</v>
      </c>
      <c r="AB12" s="163" t="e">
        <f t="shared" si="5"/>
        <v>#N/A</v>
      </c>
      <c r="AC12" s="93" t="e">
        <f t="shared" si="6"/>
        <v>#N/A</v>
      </c>
      <c r="AD12" s="163" t="e">
        <f>VLOOKUP(Singoli!$AC$9:$AC$108,CATEGORIE!K$3:M$34,3,FALSE)</f>
        <v>#N/A</v>
      </c>
      <c r="AE12" s="93" t="e">
        <f>CONCATENATE(Singoli!$W$9:$W$108,Singoli!$Y$9:$Y$108,Singoli!$G$9:$G$108)</f>
        <v>#N/A</v>
      </c>
      <c r="AF12" s="93">
        <f>IF(Singoli!$Z12&lt;&gt;"NONPART",CONCATENATE(Singoli!$Z12,Singoli!$AA$9:$AA$108,Singoli!$G$9:$G$108),"")</f>
      </c>
      <c r="AG12" s="129">
        <f>_xlfn.IFERROR(IF(Singoli!$AF12="","",(IF(AA12="U",VLOOKUP(Singoli!$AF12,CATEGORIE!$CE$8:$CF$12,2,FALSE),VLOOKUP(Singoli!$AF12,CATEGORIE!$CR$8:$CS$15,2,FALSE)))),0)</f>
      </c>
      <c r="AH12" s="129">
        <f>_xlfn.IFERROR(IF(Singoli!$AC12&lt;&gt;"",VLOOKUP(Singoli!$AC12,CATEGORIE!$K$3:$L$34,2,FALSE),""),0)</f>
        <v>0</v>
      </c>
      <c r="AI12" s="129">
        <f>_xlfn.IFERROR(IF(Singoli!$AE12&lt;&gt;"",IF($C$1&lt;&gt;"",(VLOOKUP(Singoli!$AE12,CATEGORIE!$T$3:$U$26,2,FALSE)),IF($C$2&lt;&gt;"",(VLOOKUP(Singoli!$AE12,CATEGORIE!$FR$3:$FS$31,2,FALSE))))),"")</f>
      </c>
      <c r="AJ12" s="90">
        <f>IF(Singoli!$I12=0,"",_xlfn.IFERROR(Singoli!$AH12&amp;" "&amp;S12,0))</f>
      </c>
      <c r="AK12" s="90">
        <f>_xlfn.IFERROR(IF(Singoli!$AE12&lt;&gt;"",IF($C$1&lt;&gt;"",(VLOOKUP(Singoli!$AE12,CATEGORIE!$T$3:$U$26,2,FALSE)),IF($C$2&lt;&gt;"",(VLOOKUP(Singoli!$AE12,CATEGORIE!$CE$54:$CF$69,2,FALSE))))),"")</f>
      </c>
      <c r="AL12" s="129"/>
      <c r="AM12" s="239" t="e">
        <f>VLOOKUP(Singoli!$AE12,CATEGORIE!CE$54:CI$69,5,FALSE)</f>
        <v>#N/A</v>
      </c>
    </row>
    <row r="13" spans="1:39" ht="25.5" customHeight="1">
      <c r="A13" s="92"/>
      <c r="B13" s="185"/>
      <c r="C13" s="187"/>
      <c r="D13" s="191" t="str">
        <f>Singoli!$C$9:$C$108&amp;" "&amp;Singoli!$B$9:$B$108</f>
        <v> </v>
      </c>
      <c r="E13" s="192">
        <f t="shared" si="0"/>
        <v>0</v>
      </c>
      <c r="F13" s="213"/>
      <c r="G13" s="214"/>
      <c r="H13" s="214"/>
      <c r="I13" s="92"/>
      <c r="J13" s="92"/>
      <c r="K13" s="92"/>
      <c r="L13" s="92"/>
      <c r="M13" s="92"/>
      <c r="N13" s="92"/>
      <c r="O13" s="92"/>
      <c r="P13" s="92"/>
      <c r="Q13" s="92"/>
      <c r="R13" s="192">
        <f t="shared" si="1"/>
        <v>0</v>
      </c>
      <c r="S13" s="93" t="e">
        <f>VLOOKUP(AC13&amp;"-"&amp;R13,CATEGORIE!AG:AH,2,FALSE)</f>
        <v>#N/A</v>
      </c>
      <c r="T13" s="192">
        <f t="shared" si="2"/>
        <v>1900</v>
      </c>
      <c r="U13" s="163">
        <f t="shared" si="3"/>
        <v>117</v>
      </c>
      <c r="V13" s="163">
        <f t="shared" si="4"/>
        <v>117</v>
      </c>
      <c r="W13" s="163" t="str">
        <f>IF($C$1&lt;&gt;"",VLOOKUP(Singoli!$U$9:$U$108,CATEGORIE!O:P,2),IF($C$2&lt;&gt;"",VLOOKUP(Singoli!$U$9:$U$108,CATEGORIE!FM:FN,2)))</f>
        <v>MAS</v>
      </c>
      <c r="X13" s="93" t="str">
        <f>VLOOKUP(Singoli!$U$9:$U$108,CATEGORIE!D:E,2)</f>
        <v>SEN</v>
      </c>
      <c r="Y13" s="163" t="e">
        <f>VLOOKUP(H13,CATEGORIE!F$2:G$14,2,FALSE)</f>
        <v>#N/A</v>
      </c>
      <c r="Z13" s="163" t="str">
        <f>IF(Singoli!$V13&gt;12,"NONPART",IF(Singoli!$V13&lt;=8,VLOOKUP(Singoli!$V13,CATEGORIE!BX$8:BY$15,2,FALSE),VLOOKUP(Singoli!$V13,CATEGORIE!CK$8:CL$11,2,FALSE)))</f>
        <v>NONPART</v>
      </c>
      <c r="AA13" s="163" t="str">
        <f>IF(Singoli!$Z13="NONPART","NONPART",IF(Singoli!$V13&lt;=8,VLOOKUP(H13,CATEGORIE!BZ$8:CA$20,2,FALSE),VLOOKUP(H13,CATEGORIE!CM$8:CN$20,2,FALSE)))</f>
        <v>NONPART</v>
      </c>
      <c r="AB13" s="163" t="e">
        <f t="shared" si="5"/>
        <v>#N/A</v>
      </c>
      <c r="AC13" s="93" t="e">
        <f t="shared" si="6"/>
        <v>#N/A</v>
      </c>
      <c r="AD13" s="163" t="e">
        <f>VLOOKUP(Singoli!$AC$9:$AC$108,CATEGORIE!K$3:M$34,3,FALSE)</f>
        <v>#N/A</v>
      </c>
      <c r="AE13" s="93" t="e">
        <f>CONCATENATE(Singoli!$W$9:$W$108,Singoli!$Y$9:$Y$108,Singoli!$G$9:$G$108)</f>
        <v>#N/A</v>
      </c>
      <c r="AF13" s="93">
        <f>IF(Singoli!$Z13&lt;&gt;"NONPART",CONCATENATE(Singoli!$Z13,Singoli!$AA$9:$AA$108,Singoli!$G$9:$G$108),"")</f>
      </c>
      <c r="AG13" s="129">
        <f>_xlfn.IFERROR(IF(Singoli!$AF13="","",(IF(AA13="U",VLOOKUP(Singoli!$AF13,CATEGORIE!$CE$8:$CF$12,2,FALSE),VLOOKUP(Singoli!$AF13,CATEGORIE!$CR$8:$CS$15,2,FALSE)))),0)</f>
      </c>
      <c r="AH13" s="129">
        <f>_xlfn.IFERROR(IF(Singoli!$AC13&lt;&gt;"",VLOOKUP(Singoli!$AC13,CATEGORIE!$K$3:$L$34,2,FALSE),""),0)</f>
        <v>0</v>
      </c>
      <c r="AI13" s="129">
        <f>_xlfn.IFERROR(IF(Singoli!$AE13&lt;&gt;"",IF($C$1&lt;&gt;"",(VLOOKUP(Singoli!$AE13,CATEGORIE!$T$3:$U$26,2,FALSE)),IF($C$2&lt;&gt;"",(VLOOKUP(Singoli!$AE13,CATEGORIE!$FR$3:$FS$31,2,FALSE))))),"")</f>
      </c>
      <c r="AJ13" s="90">
        <f>IF(Singoli!$I13=0,"",_xlfn.IFERROR(Singoli!$AH13&amp;" "&amp;S13,0))</f>
      </c>
      <c r="AK13" s="90">
        <f>_xlfn.IFERROR(IF(Singoli!$AE13&lt;&gt;"",IF($C$1&lt;&gt;"",(VLOOKUP(Singoli!$AE13,CATEGORIE!$T$3:$U$26,2,FALSE)),IF($C$2&lt;&gt;"",(VLOOKUP(Singoli!$AE13,CATEGORIE!$CE$54:$CF$69,2,FALSE))))),"")</f>
      </c>
      <c r="AL13" s="129"/>
      <c r="AM13" s="239" t="e">
        <f>VLOOKUP(Singoli!$AE13,CATEGORIE!CE$54:CI$69,5,FALSE)</f>
        <v>#N/A</v>
      </c>
    </row>
    <row r="14" spans="1:39" ht="25.5" customHeight="1">
      <c r="A14" s="92"/>
      <c r="B14" s="185"/>
      <c r="C14" s="187"/>
      <c r="D14" s="191" t="str">
        <f>Singoli!$C$9:$C$108&amp;" "&amp;Singoli!$B$9:$B$108</f>
        <v> </v>
      </c>
      <c r="E14" s="192">
        <f t="shared" si="0"/>
        <v>0</v>
      </c>
      <c r="F14" s="213"/>
      <c r="G14" s="214"/>
      <c r="H14" s="214"/>
      <c r="I14" s="92"/>
      <c r="J14" s="92"/>
      <c r="K14" s="92"/>
      <c r="L14" s="92"/>
      <c r="M14" s="92"/>
      <c r="N14" s="92"/>
      <c r="O14" s="92"/>
      <c r="P14" s="92"/>
      <c r="Q14" s="92"/>
      <c r="R14" s="192">
        <f t="shared" si="1"/>
        <v>0</v>
      </c>
      <c r="S14" s="93" t="e">
        <f>VLOOKUP(AC14&amp;"-"&amp;R14,CATEGORIE!AG:AH,2,FALSE)</f>
        <v>#N/A</v>
      </c>
      <c r="T14" s="192">
        <f t="shared" si="2"/>
        <v>1900</v>
      </c>
      <c r="U14" s="163">
        <f t="shared" si="3"/>
        <v>117</v>
      </c>
      <c r="V14" s="163">
        <f t="shared" si="4"/>
        <v>117</v>
      </c>
      <c r="W14" s="163" t="str">
        <f>IF($C$1&lt;&gt;"",VLOOKUP(Singoli!$U$9:$U$108,CATEGORIE!O:P,2),IF($C$2&lt;&gt;"",VLOOKUP(Singoli!$U$9:$U$108,CATEGORIE!FM:FN,2)))</f>
        <v>MAS</v>
      </c>
      <c r="X14" s="93" t="str">
        <f>VLOOKUP(Singoli!$U$9:$U$108,CATEGORIE!D:E,2)</f>
        <v>SEN</v>
      </c>
      <c r="Y14" s="163" t="e">
        <f>VLOOKUP(H14,CATEGORIE!F$2:G$14,2,FALSE)</f>
        <v>#N/A</v>
      </c>
      <c r="Z14" s="163" t="str">
        <f>IF(Singoli!$V14&gt;12,"NONPART",IF(Singoli!$V14&lt;=8,VLOOKUP(Singoli!$V14,CATEGORIE!BX$8:BY$15,2,FALSE),VLOOKUP(Singoli!$V14,CATEGORIE!CK$8:CL$11,2,FALSE)))</f>
        <v>NONPART</v>
      </c>
      <c r="AA14" s="163" t="str">
        <f>IF(Singoli!$Z14="NONPART","NONPART",IF(Singoli!$V14&lt;=8,VLOOKUP(H14,CATEGORIE!BZ$8:CA$20,2,FALSE),VLOOKUP(H14,CATEGORIE!CM$8:CN$20,2,FALSE)))</f>
        <v>NONPART</v>
      </c>
      <c r="AB14" s="163" t="e">
        <f t="shared" si="5"/>
        <v>#N/A</v>
      </c>
      <c r="AC14" s="93" t="e">
        <f t="shared" si="6"/>
        <v>#N/A</v>
      </c>
      <c r="AD14" s="163" t="e">
        <f>VLOOKUP(Singoli!$AC$9:$AC$108,CATEGORIE!K$3:M$34,3,FALSE)</f>
        <v>#N/A</v>
      </c>
      <c r="AE14" s="93" t="e">
        <f>CONCATENATE(Singoli!$W$9:$W$108,Singoli!$Y$9:$Y$108,Singoli!$G$9:$G$108)</f>
        <v>#N/A</v>
      </c>
      <c r="AF14" s="93">
        <f>IF(Singoli!$Z14&lt;&gt;"NONPART",CONCATENATE(Singoli!$Z14,Singoli!$AA$9:$AA$108,Singoli!$G$9:$G$108),"")</f>
      </c>
      <c r="AG14" s="129">
        <f>_xlfn.IFERROR(IF(Singoli!$AF14="","",(IF(AA14="U",VLOOKUP(Singoli!$AF14,CATEGORIE!$CE$8:$CF$12,2,FALSE),VLOOKUP(Singoli!$AF14,CATEGORIE!$CR$8:$CS$15,2,FALSE)))),0)</f>
      </c>
      <c r="AH14" s="129">
        <f>_xlfn.IFERROR(IF(Singoli!$AC14&lt;&gt;"",VLOOKUP(Singoli!$AC14,CATEGORIE!$K$3:$L$34,2,FALSE),""),0)</f>
        <v>0</v>
      </c>
      <c r="AI14" s="129">
        <f>_xlfn.IFERROR(IF(Singoli!$AE14&lt;&gt;"",IF($C$1&lt;&gt;"",(VLOOKUP(Singoli!$AE14,CATEGORIE!$T$3:$U$26,2,FALSE)),IF($C$2&lt;&gt;"",(VLOOKUP(Singoli!$AE14,CATEGORIE!$FR$3:$FS$31,2,FALSE))))),"")</f>
      </c>
      <c r="AJ14" s="90">
        <f>IF(Singoli!$I14=0,"",_xlfn.IFERROR(Singoli!$AH14&amp;" "&amp;S14,0))</f>
      </c>
      <c r="AK14" s="90">
        <f>_xlfn.IFERROR(IF(Singoli!$AE14&lt;&gt;"",IF($C$1&lt;&gt;"",(VLOOKUP(Singoli!$AE14,CATEGORIE!$T$3:$U$26,2,FALSE)),IF($C$2&lt;&gt;"",(VLOOKUP(Singoli!$AE14,CATEGORIE!$CE$54:$CF$69,2,FALSE))))),"")</f>
      </c>
      <c r="AL14" s="129"/>
      <c r="AM14" s="239" t="e">
        <f>VLOOKUP(Singoli!$AE14,CATEGORIE!CE$54:CI$69,5,FALSE)</f>
        <v>#N/A</v>
      </c>
    </row>
    <row r="15" spans="1:39" ht="25.5" customHeight="1">
      <c r="A15" s="92"/>
      <c r="B15" s="185"/>
      <c r="C15" s="187"/>
      <c r="D15" s="191" t="str">
        <f>Singoli!$C$9:$C$108&amp;" "&amp;Singoli!$B$9:$B$108</f>
        <v> </v>
      </c>
      <c r="E15" s="192">
        <f t="shared" si="0"/>
        <v>0</v>
      </c>
      <c r="F15" s="213"/>
      <c r="G15" s="214"/>
      <c r="H15" s="214"/>
      <c r="I15" s="92"/>
      <c r="J15" s="92"/>
      <c r="K15" s="92"/>
      <c r="L15" s="92"/>
      <c r="M15" s="92"/>
      <c r="N15" s="92"/>
      <c r="O15" s="92"/>
      <c r="P15" s="92"/>
      <c r="Q15" s="92"/>
      <c r="R15" s="192">
        <f t="shared" si="1"/>
        <v>0</v>
      </c>
      <c r="S15" s="93" t="e">
        <f>VLOOKUP(AC15&amp;"-"&amp;R15,CATEGORIE!AG:AH,2,FALSE)</f>
        <v>#N/A</v>
      </c>
      <c r="T15" s="192">
        <f t="shared" si="2"/>
        <v>1900</v>
      </c>
      <c r="U15" s="163">
        <f t="shared" si="3"/>
        <v>117</v>
      </c>
      <c r="V15" s="163">
        <f t="shared" si="4"/>
        <v>117</v>
      </c>
      <c r="W15" s="163" t="str">
        <f>IF($C$1&lt;&gt;"",VLOOKUP(Singoli!$U$9:$U$108,CATEGORIE!O:P,2),IF($C$2&lt;&gt;"",VLOOKUP(Singoli!$U$9:$U$108,CATEGORIE!FM:FN,2)))</f>
        <v>MAS</v>
      </c>
      <c r="X15" s="93" t="str">
        <f>VLOOKUP(Singoli!$U$9:$U$108,CATEGORIE!D:E,2)</f>
        <v>SEN</v>
      </c>
      <c r="Y15" s="163" t="e">
        <f>VLOOKUP(H15,CATEGORIE!F$2:G$14,2,FALSE)</f>
        <v>#N/A</v>
      </c>
      <c r="Z15" s="163" t="str">
        <f>IF(Singoli!$V15&gt;12,"NONPART",IF(Singoli!$V15&lt;=8,VLOOKUP(Singoli!$V15,CATEGORIE!BX$8:BY$15,2,FALSE),VLOOKUP(Singoli!$V15,CATEGORIE!CK$8:CL$11,2,FALSE)))</f>
        <v>NONPART</v>
      </c>
      <c r="AA15" s="163" t="str">
        <f>IF(Singoli!$Z15="NONPART","NONPART",IF(Singoli!$V15&lt;=8,VLOOKUP(H15,CATEGORIE!BZ$8:CA$20,2,FALSE),VLOOKUP(H15,CATEGORIE!CM$8:CN$20,2,FALSE)))</f>
        <v>NONPART</v>
      </c>
      <c r="AB15" s="163" t="e">
        <f t="shared" si="5"/>
        <v>#N/A</v>
      </c>
      <c r="AC15" s="93" t="e">
        <f t="shared" si="6"/>
        <v>#N/A</v>
      </c>
      <c r="AD15" s="163" t="e">
        <f>VLOOKUP(Singoli!$AC$9:$AC$108,CATEGORIE!K$3:M$34,3,FALSE)</f>
        <v>#N/A</v>
      </c>
      <c r="AE15" s="93" t="e">
        <f>CONCATENATE(Singoli!$W$9:$W$108,Singoli!$Y$9:$Y$108,Singoli!$G$9:$G$108)</f>
        <v>#N/A</v>
      </c>
      <c r="AF15" s="93">
        <f>IF(Singoli!$Z15&lt;&gt;"NONPART",CONCATENATE(Singoli!$Z15,Singoli!$AA$9:$AA$108,Singoli!$G$9:$G$108),"")</f>
      </c>
      <c r="AG15" s="129">
        <f>_xlfn.IFERROR(IF(Singoli!$AF15="","",(IF(AA15="U",VLOOKUP(Singoli!$AF15,CATEGORIE!$CE$8:$CF$12,2,FALSE),VLOOKUP(Singoli!$AF15,CATEGORIE!$CR$8:$CS$15,2,FALSE)))),0)</f>
      </c>
      <c r="AH15" s="129">
        <f>_xlfn.IFERROR(IF(Singoli!$AC15&lt;&gt;"",VLOOKUP(Singoli!$AC15,CATEGORIE!$K$3:$L$34,2,FALSE),""),0)</f>
        <v>0</v>
      </c>
      <c r="AI15" s="129">
        <f>_xlfn.IFERROR(IF(Singoli!$AE15&lt;&gt;"",IF($C$1&lt;&gt;"",(VLOOKUP(Singoli!$AE15,CATEGORIE!$T$3:$U$26,2,FALSE)),IF($C$2&lt;&gt;"",(VLOOKUP(Singoli!$AE15,CATEGORIE!$FR$3:$FS$31,2,FALSE))))),"")</f>
      </c>
      <c r="AJ15" s="90">
        <f>IF(Singoli!$I15=0,"",_xlfn.IFERROR(Singoli!$AH15&amp;" "&amp;S15,0))</f>
      </c>
      <c r="AK15" s="90">
        <f>_xlfn.IFERROR(IF(Singoli!$AE15&lt;&gt;"",IF($C$1&lt;&gt;"",(VLOOKUP(Singoli!$AE15,CATEGORIE!$T$3:$U$26,2,FALSE)),IF($C$2&lt;&gt;"",(VLOOKUP(Singoli!$AE15,CATEGORIE!$CE$54:$CF$69,2,FALSE))))),"")</f>
      </c>
      <c r="AL15" s="129"/>
      <c r="AM15" s="239" t="e">
        <f>VLOOKUP(Singoli!$AE15,CATEGORIE!CE$54:CI$69,5,FALSE)</f>
        <v>#N/A</v>
      </c>
    </row>
    <row r="16" spans="1:39" ht="25.5" customHeight="1">
      <c r="A16" s="92"/>
      <c r="B16" s="185"/>
      <c r="C16" s="187"/>
      <c r="D16" s="191" t="str">
        <f>Singoli!$C$9:$C$108&amp;" "&amp;Singoli!$B$9:$B$108</f>
        <v> </v>
      </c>
      <c r="E16" s="192">
        <f t="shared" si="0"/>
        <v>0</v>
      </c>
      <c r="F16" s="213"/>
      <c r="G16" s="214"/>
      <c r="H16" s="214"/>
      <c r="I16" s="92"/>
      <c r="J16" s="92"/>
      <c r="K16" s="92"/>
      <c r="L16" s="92"/>
      <c r="M16" s="92"/>
      <c r="N16" s="92"/>
      <c r="O16" s="92"/>
      <c r="P16" s="92"/>
      <c r="Q16" s="92"/>
      <c r="R16" s="192">
        <f t="shared" si="1"/>
        <v>0</v>
      </c>
      <c r="S16" s="93" t="e">
        <f>VLOOKUP(AC16&amp;"-"&amp;R16,CATEGORIE!AG:AH,2,FALSE)</f>
        <v>#N/A</v>
      </c>
      <c r="T16" s="192">
        <f t="shared" si="2"/>
        <v>1900</v>
      </c>
      <c r="U16" s="163">
        <f t="shared" si="3"/>
        <v>117</v>
      </c>
      <c r="V16" s="163">
        <f t="shared" si="4"/>
        <v>117</v>
      </c>
      <c r="W16" s="163" t="str">
        <f>IF($C$1&lt;&gt;"",VLOOKUP(Singoli!$U$9:$U$108,CATEGORIE!O:P,2),IF($C$2&lt;&gt;"",VLOOKUP(Singoli!$U$9:$U$108,CATEGORIE!FM:FN,2)))</f>
        <v>MAS</v>
      </c>
      <c r="X16" s="93" t="str">
        <f>VLOOKUP(Singoli!$U$9:$U$108,CATEGORIE!D:E,2)</f>
        <v>SEN</v>
      </c>
      <c r="Y16" s="163" t="e">
        <f>VLOOKUP(H16,CATEGORIE!F$2:G$14,2,FALSE)</f>
        <v>#N/A</v>
      </c>
      <c r="Z16" s="163" t="str">
        <f>IF(Singoli!$V16&gt;12,"NONPART",IF(Singoli!$V16&lt;=8,VLOOKUP(Singoli!$V16,CATEGORIE!BX$8:BY$15,2,FALSE),VLOOKUP(Singoli!$V16,CATEGORIE!CK$8:CL$11,2,FALSE)))</f>
        <v>NONPART</v>
      </c>
      <c r="AA16" s="163" t="str">
        <f>IF(Singoli!$Z16="NONPART","NONPART",IF(Singoli!$V16&lt;=8,VLOOKUP(H16,CATEGORIE!BZ$8:CA$20,2,FALSE),VLOOKUP(H16,CATEGORIE!CM$8:CN$20,2,FALSE)))</f>
        <v>NONPART</v>
      </c>
      <c r="AB16" s="163" t="e">
        <f t="shared" si="5"/>
        <v>#N/A</v>
      </c>
      <c r="AC16" s="93" t="e">
        <f t="shared" si="6"/>
        <v>#N/A</v>
      </c>
      <c r="AD16" s="163" t="e">
        <f>VLOOKUP(Singoli!$AC$9:$AC$108,CATEGORIE!K$3:M$34,3,FALSE)</f>
        <v>#N/A</v>
      </c>
      <c r="AE16" s="93" t="e">
        <f>CONCATENATE(Singoli!$W$9:$W$108,Singoli!$Y$9:$Y$108,Singoli!$G$9:$G$108)</f>
        <v>#N/A</v>
      </c>
      <c r="AF16" s="93">
        <f>IF(Singoli!$Z16&lt;&gt;"NONPART",CONCATENATE(Singoli!$Z16,Singoli!$AA$9:$AA$108,Singoli!$G$9:$G$108),"")</f>
      </c>
      <c r="AG16" s="129">
        <f>_xlfn.IFERROR(IF(Singoli!$AF16="","",(IF(AA16="U",VLOOKUP(Singoli!$AF16,CATEGORIE!$CE$8:$CF$12,2,FALSE),VLOOKUP(Singoli!$AF16,CATEGORIE!$CR$8:$CS$15,2,FALSE)))),0)</f>
      </c>
      <c r="AH16" s="129">
        <f>_xlfn.IFERROR(IF(Singoli!$AC16&lt;&gt;"",VLOOKUP(Singoli!$AC16,CATEGORIE!$K$3:$L$34,2,FALSE),""),0)</f>
        <v>0</v>
      </c>
      <c r="AI16" s="129">
        <f>_xlfn.IFERROR(IF(Singoli!$AE16&lt;&gt;"",IF($C$1&lt;&gt;"",(VLOOKUP(Singoli!$AE16,CATEGORIE!$T$3:$U$26,2,FALSE)),IF($C$2&lt;&gt;"",(VLOOKUP(Singoli!$AE16,CATEGORIE!$FR$3:$FS$31,2,FALSE))))),"")</f>
      </c>
      <c r="AJ16" s="90">
        <f>IF(Singoli!$I16=0,"",_xlfn.IFERROR(Singoli!$AH16&amp;" "&amp;S16,0))</f>
      </c>
      <c r="AK16" s="90">
        <f>_xlfn.IFERROR(IF(Singoli!$AE16&lt;&gt;"",IF($C$1&lt;&gt;"",(VLOOKUP(Singoli!$AE16,CATEGORIE!$T$3:$U$26,2,FALSE)),IF($C$2&lt;&gt;"",(VLOOKUP(Singoli!$AE16,CATEGORIE!$CE$54:$CF$69,2,FALSE))))),"")</f>
      </c>
      <c r="AL16" s="129"/>
      <c r="AM16" s="239" t="e">
        <f>VLOOKUP(Singoli!$AE16,CATEGORIE!CE$54:CI$69,5,FALSE)</f>
        <v>#N/A</v>
      </c>
    </row>
    <row r="17" spans="1:39" ht="25.5" customHeight="1">
      <c r="A17" s="92"/>
      <c r="B17" s="185"/>
      <c r="C17" s="187"/>
      <c r="D17" s="191" t="str">
        <f>Singoli!$C$9:$C$108&amp;" "&amp;Singoli!$B$9:$B$108</f>
        <v> </v>
      </c>
      <c r="E17" s="192">
        <f t="shared" si="0"/>
        <v>0</v>
      </c>
      <c r="F17" s="213"/>
      <c r="G17" s="214"/>
      <c r="H17" s="214"/>
      <c r="I17" s="92"/>
      <c r="J17" s="92"/>
      <c r="K17" s="92"/>
      <c r="L17" s="92"/>
      <c r="M17" s="92"/>
      <c r="N17" s="92"/>
      <c r="O17" s="92"/>
      <c r="P17" s="92"/>
      <c r="Q17" s="92"/>
      <c r="R17" s="192">
        <f t="shared" si="1"/>
        <v>0</v>
      </c>
      <c r="S17" s="93" t="e">
        <f>VLOOKUP(AC17&amp;"-"&amp;R17,CATEGORIE!AG:AH,2,FALSE)</f>
        <v>#N/A</v>
      </c>
      <c r="T17" s="192">
        <f t="shared" si="2"/>
        <v>1900</v>
      </c>
      <c r="U17" s="163">
        <f t="shared" si="3"/>
        <v>117</v>
      </c>
      <c r="V17" s="163">
        <f t="shared" si="4"/>
        <v>117</v>
      </c>
      <c r="W17" s="163" t="str">
        <f>IF($C$1&lt;&gt;"",VLOOKUP(Singoli!$U$9:$U$108,CATEGORIE!O:P,2),IF($C$2&lt;&gt;"",VLOOKUP(Singoli!$U$9:$U$108,CATEGORIE!FM:FN,2)))</f>
        <v>MAS</v>
      </c>
      <c r="X17" s="93" t="str">
        <f>VLOOKUP(Singoli!$U$9:$U$108,CATEGORIE!D:E,2)</f>
        <v>SEN</v>
      </c>
      <c r="Y17" s="163" t="e">
        <f>VLOOKUP(H17,CATEGORIE!F$2:G$14,2,FALSE)</f>
        <v>#N/A</v>
      </c>
      <c r="Z17" s="163" t="str">
        <f>IF(Singoli!$V17&gt;12,"NONPART",IF(Singoli!$V17&lt;=8,VLOOKUP(Singoli!$V17,CATEGORIE!BX$8:BY$15,2,FALSE),VLOOKUP(Singoli!$V17,CATEGORIE!CK$8:CL$11,2,FALSE)))</f>
        <v>NONPART</v>
      </c>
      <c r="AA17" s="163" t="str">
        <f>IF(Singoli!$Z17="NONPART","NONPART",IF(Singoli!$V17&lt;=8,VLOOKUP(H17,CATEGORIE!BZ$8:CA$20,2,FALSE),VLOOKUP(H17,CATEGORIE!CM$8:CN$20,2,FALSE)))</f>
        <v>NONPART</v>
      </c>
      <c r="AB17" s="163" t="e">
        <f t="shared" si="5"/>
        <v>#N/A</v>
      </c>
      <c r="AC17" s="93" t="e">
        <f t="shared" si="6"/>
        <v>#N/A</v>
      </c>
      <c r="AD17" s="163" t="e">
        <f>VLOOKUP(Singoli!$AC$9:$AC$108,CATEGORIE!K$3:M$34,3,FALSE)</f>
        <v>#N/A</v>
      </c>
      <c r="AE17" s="93" t="e">
        <f>CONCATENATE(Singoli!$W$9:$W$108,Singoli!$Y$9:$Y$108,Singoli!$G$9:$G$108)</f>
        <v>#N/A</v>
      </c>
      <c r="AF17" s="93">
        <f>IF(Singoli!$Z17&lt;&gt;"NONPART",CONCATENATE(Singoli!$Z17,Singoli!$AA$9:$AA$108,Singoli!$G$9:$G$108),"")</f>
      </c>
      <c r="AG17" s="129">
        <f>_xlfn.IFERROR(IF(Singoli!$AF17="","",(IF(AA17="U",VLOOKUP(Singoli!$AF17,CATEGORIE!$CE$8:$CF$12,2,FALSE),VLOOKUP(Singoli!$AF17,CATEGORIE!$CR$8:$CS$15,2,FALSE)))),0)</f>
      </c>
      <c r="AH17" s="129">
        <f>_xlfn.IFERROR(IF(Singoli!$AC17&lt;&gt;"",VLOOKUP(Singoli!$AC17,CATEGORIE!$K$3:$L$34,2,FALSE),""),0)</f>
        <v>0</v>
      </c>
      <c r="AI17" s="129">
        <f>_xlfn.IFERROR(IF(Singoli!$AE17&lt;&gt;"",IF($C$1&lt;&gt;"",(VLOOKUP(Singoli!$AE17,CATEGORIE!$T$3:$U$26,2,FALSE)),IF($C$2&lt;&gt;"",(VLOOKUP(Singoli!$AE17,CATEGORIE!$FR$3:$FS$31,2,FALSE))))),"")</f>
      </c>
      <c r="AJ17" s="90">
        <f>IF(Singoli!$I17=0,"",_xlfn.IFERROR(Singoli!$AH17&amp;" "&amp;S17,0))</f>
      </c>
      <c r="AK17" s="90">
        <f>_xlfn.IFERROR(IF(Singoli!$AE17&lt;&gt;"",IF($C$1&lt;&gt;"",(VLOOKUP(Singoli!$AE17,CATEGORIE!$T$3:$U$26,2,FALSE)),IF($C$2&lt;&gt;"",(VLOOKUP(Singoli!$AE17,CATEGORIE!$CE$54:$CF$69,2,FALSE))))),"")</f>
      </c>
      <c r="AL17" s="129"/>
      <c r="AM17" s="239" t="e">
        <f>VLOOKUP(Singoli!$AE17,CATEGORIE!CE$54:CI$69,5,FALSE)</f>
        <v>#N/A</v>
      </c>
    </row>
    <row r="18" spans="1:39" ht="25.5" customHeight="1">
      <c r="A18" s="92"/>
      <c r="B18" s="185"/>
      <c r="C18" s="187"/>
      <c r="D18" s="191" t="str">
        <f>Singoli!$C$9:$C$108&amp;" "&amp;Singoli!$B$9:$B$108</f>
        <v> </v>
      </c>
      <c r="E18" s="192">
        <f t="shared" si="0"/>
        <v>0</v>
      </c>
      <c r="F18" s="213"/>
      <c r="G18" s="214"/>
      <c r="H18" s="214"/>
      <c r="I18" s="92"/>
      <c r="J18" s="92"/>
      <c r="K18" s="92"/>
      <c r="L18" s="92"/>
      <c r="M18" s="92"/>
      <c r="N18" s="92"/>
      <c r="O18" s="92"/>
      <c r="P18" s="92"/>
      <c r="Q18" s="92"/>
      <c r="R18" s="192">
        <f t="shared" si="1"/>
        <v>0</v>
      </c>
      <c r="S18" s="93" t="e">
        <f>VLOOKUP(AC18&amp;"-"&amp;R18,CATEGORIE!AG:AH,2,FALSE)</f>
        <v>#N/A</v>
      </c>
      <c r="T18" s="192">
        <f t="shared" si="2"/>
        <v>1900</v>
      </c>
      <c r="U18" s="163">
        <f t="shared" si="3"/>
        <v>117</v>
      </c>
      <c r="V18" s="163">
        <f t="shared" si="4"/>
        <v>117</v>
      </c>
      <c r="W18" s="163" t="str">
        <f>IF($C$1&lt;&gt;"",VLOOKUP(Singoli!$U$9:$U$108,CATEGORIE!O:P,2),IF($C$2&lt;&gt;"",VLOOKUP(Singoli!$U$9:$U$108,CATEGORIE!FM:FN,2)))</f>
        <v>MAS</v>
      </c>
      <c r="X18" s="93" t="str">
        <f>VLOOKUP(Singoli!$U$9:$U$108,CATEGORIE!D:E,2)</f>
        <v>SEN</v>
      </c>
      <c r="Y18" s="163" t="e">
        <f>VLOOKUP(H18,CATEGORIE!F$2:G$14,2,FALSE)</f>
        <v>#N/A</v>
      </c>
      <c r="Z18" s="163" t="str">
        <f>IF(Singoli!$V18&gt;12,"NONPART",IF(Singoli!$V18&lt;=8,VLOOKUP(Singoli!$V18,CATEGORIE!BX$8:BY$15,2,FALSE),VLOOKUP(Singoli!$V18,CATEGORIE!CK$8:CL$11,2,FALSE)))</f>
        <v>NONPART</v>
      </c>
      <c r="AA18" s="163" t="str">
        <f>IF(Singoli!$Z18="NONPART","NONPART",IF(Singoli!$V18&lt;=8,VLOOKUP(H18,CATEGORIE!BZ$8:CA$20,2,FALSE),VLOOKUP(H18,CATEGORIE!CM$8:CN$20,2,FALSE)))</f>
        <v>NONPART</v>
      </c>
      <c r="AB18" s="163" t="e">
        <f t="shared" si="5"/>
        <v>#N/A</v>
      </c>
      <c r="AC18" s="93" t="e">
        <f t="shared" si="6"/>
        <v>#N/A</v>
      </c>
      <c r="AD18" s="163" t="e">
        <f>VLOOKUP(Singoli!$AC$9:$AC$108,CATEGORIE!K$3:M$34,3,FALSE)</f>
        <v>#N/A</v>
      </c>
      <c r="AE18" s="93" t="e">
        <f>CONCATENATE(Singoli!$W$9:$W$108,Singoli!$Y$9:$Y$108,Singoli!$G$9:$G$108)</f>
        <v>#N/A</v>
      </c>
      <c r="AF18" s="93">
        <f>IF(Singoli!$Z18&lt;&gt;"NONPART",CONCATENATE(Singoli!$Z18,Singoli!$AA$9:$AA$108,Singoli!$G$9:$G$108),"")</f>
      </c>
      <c r="AG18" s="129">
        <f>_xlfn.IFERROR(IF(Singoli!$AF18="","",(IF(AA18="U",VLOOKUP(Singoli!$AF18,CATEGORIE!$CE$8:$CF$12,2,FALSE),VLOOKUP(Singoli!$AF18,CATEGORIE!$CR$8:$CS$15,2,FALSE)))),0)</f>
      </c>
      <c r="AH18" s="129">
        <f>_xlfn.IFERROR(IF(Singoli!$AC18&lt;&gt;"",VLOOKUP(Singoli!$AC18,CATEGORIE!$K$3:$L$34,2,FALSE),""),0)</f>
        <v>0</v>
      </c>
      <c r="AI18" s="129">
        <f>_xlfn.IFERROR(IF(Singoli!$AE18&lt;&gt;"",IF($C$1&lt;&gt;"",(VLOOKUP(Singoli!$AE18,CATEGORIE!$T$3:$U$26,2,FALSE)),IF($C$2&lt;&gt;"",(VLOOKUP(Singoli!$AE18,CATEGORIE!$FR$3:$FS$31,2,FALSE))))),"")</f>
      </c>
      <c r="AJ18" s="90">
        <f>IF(Singoli!$I18=0,"",_xlfn.IFERROR(Singoli!$AH18&amp;" "&amp;S18,0))</f>
      </c>
      <c r="AK18" s="90">
        <f>_xlfn.IFERROR(IF(Singoli!$AE18&lt;&gt;"",IF($C$1&lt;&gt;"",(VLOOKUP(Singoli!$AE18,CATEGORIE!$T$3:$U$26,2,FALSE)),IF($C$2&lt;&gt;"",(VLOOKUP(Singoli!$AE18,CATEGORIE!$CE$54:$CF$69,2,FALSE))))),"")</f>
      </c>
      <c r="AL18" s="129"/>
      <c r="AM18" s="239" t="e">
        <f>VLOOKUP(Singoli!$AE18,CATEGORIE!CE$54:CI$69,5,FALSE)</f>
        <v>#N/A</v>
      </c>
    </row>
    <row r="19" spans="1:39" ht="25.5" customHeight="1">
      <c r="A19" s="92"/>
      <c r="B19" s="185"/>
      <c r="C19" s="187"/>
      <c r="D19" s="191" t="str">
        <f>Singoli!$C$9:$C$108&amp;" "&amp;Singoli!$B$9:$B$108</f>
        <v> </v>
      </c>
      <c r="E19" s="192">
        <f t="shared" si="0"/>
        <v>0</v>
      </c>
      <c r="F19" s="213"/>
      <c r="G19" s="214"/>
      <c r="H19" s="214"/>
      <c r="I19" s="92"/>
      <c r="J19" s="92"/>
      <c r="K19" s="92"/>
      <c r="L19" s="92"/>
      <c r="M19" s="92"/>
      <c r="N19" s="92"/>
      <c r="O19" s="92"/>
      <c r="P19" s="92"/>
      <c r="Q19" s="92"/>
      <c r="R19" s="192">
        <f t="shared" si="1"/>
        <v>0</v>
      </c>
      <c r="S19" s="93" t="e">
        <f>VLOOKUP(AC19&amp;"-"&amp;R19,CATEGORIE!AG:AH,2,FALSE)</f>
        <v>#N/A</v>
      </c>
      <c r="T19" s="192">
        <f t="shared" si="2"/>
        <v>1900</v>
      </c>
      <c r="U19" s="163">
        <f t="shared" si="3"/>
        <v>117</v>
      </c>
      <c r="V19" s="163">
        <f t="shared" si="4"/>
        <v>117</v>
      </c>
      <c r="W19" s="163" t="str">
        <f>IF($C$1&lt;&gt;"",VLOOKUP(Singoli!$U$9:$U$108,CATEGORIE!O:P,2),IF($C$2&lt;&gt;"",VLOOKUP(Singoli!$U$9:$U$108,CATEGORIE!FM:FN,2)))</f>
        <v>MAS</v>
      </c>
      <c r="X19" s="93" t="str">
        <f>VLOOKUP(Singoli!$U$9:$U$108,CATEGORIE!D:E,2)</f>
        <v>SEN</v>
      </c>
      <c r="Y19" s="163" t="e">
        <f>VLOOKUP(H19,CATEGORIE!F$2:G$14,2,FALSE)</f>
        <v>#N/A</v>
      </c>
      <c r="Z19" s="163" t="str">
        <f>IF(Singoli!$V19&gt;12,"NONPART",IF(Singoli!$V19&lt;=8,VLOOKUP(Singoli!$V19,CATEGORIE!BX$8:BY$15,2,FALSE),VLOOKUP(Singoli!$V19,CATEGORIE!CK$8:CL$11,2,FALSE)))</f>
        <v>NONPART</v>
      </c>
      <c r="AA19" s="163" t="str">
        <f>IF(Singoli!$Z19="NONPART","NONPART",IF(Singoli!$V19&lt;=8,VLOOKUP(H19,CATEGORIE!BZ$8:CA$20,2,FALSE),VLOOKUP(H19,CATEGORIE!CM$8:CN$20,2,FALSE)))</f>
        <v>NONPART</v>
      </c>
      <c r="AB19" s="163" t="e">
        <f t="shared" si="5"/>
        <v>#N/A</v>
      </c>
      <c r="AC19" s="93" t="e">
        <f t="shared" si="6"/>
        <v>#N/A</v>
      </c>
      <c r="AD19" s="163" t="e">
        <f>VLOOKUP(Singoli!$AC$9:$AC$108,CATEGORIE!K$3:M$34,3,FALSE)</f>
        <v>#N/A</v>
      </c>
      <c r="AE19" s="93" t="e">
        <f>CONCATENATE(Singoli!$W$9:$W$108,Singoli!$Y$9:$Y$108,Singoli!$G$9:$G$108)</f>
        <v>#N/A</v>
      </c>
      <c r="AF19" s="93">
        <f>IF(Singoli!$Z19&lt;&gt;"NONPART",CONCATENATE(Singoli!$Z19,Singoli!$AA$9:$AA$108,Singoli!$G$9:$G$108),"")</f>
      </c>
      <c r="AG19" s="129">
        <f>_xlfn.IFERROR(IF(Singoli!$AF19="","",(IF(AA19="U",VLOOKUP(Singoli!$AF19,CATEGORIE!$CE$8:$CF$12,2,FALSE),VLOOKUP(Singoli!$AF19,CATEGORIE!$CR$8:$CS$15,2,FALSE)))),0)</f>
      </c>
      <c r="AH19" s="129">
        <f>_xlfn.IFERROR(IF(Singoli!$AC19&lt;&gt;"",VLOOKUP(Singoli!$AC19,CATEGORIE!$K$3:$L$34,2,FALSE),""),0)</f>
        <v>0</v>
      </c>
      <c r="AI19" s="129">
        <f>_xlfn.IFERROR(IF(Singoli!$AE19&lt;&gt;"",IF($C$1&lt;&gt;"",(VLOOKUP(Singoli!$AE19,CATEGORIE!$T$3:$U$26,2,FALSE)),IF($C$2&lt;&gt;"",(VLOOKUP(Singoli!$AE19,CATEGORIE!$FR$3:$FS$31,2,FALSE))))),"")</f>
      </c>
      <c r="AJ19" s="90">
        <f>IF(Singoli!$I19=0,"",_xlfn.IFERROR(Singoli!$AH19&amp;" "&amp;S19,0))</f>
      </c>
      <c r="AK19" s="90">
        <f>_xlfn.IFERROR(IF(Singoli!$AE19&lt;&gt;"",IF($C$1&lt;&gt;"",(VLOOKUP(Singoli!$AE19,CATEGORIE!$T$3:$U$26,2,FALSE)),IF($C$2&lt;&gt;"",(VLOOKUP(Singoli!$AE19,CATEGORIE!$CE$54:$CF$69,2,FALSE))))),"")</f>
      </c>
      <c r="AL19" s="129"/>
      <c r="AM19" s="239" t="e">
        <f>VLOOKUP(Singoli!$AE19,CATEGORIE!CE$54:CI$69,5,FALSE)</f>
        <v>#N/A</v>
      </c>
    </row>
    <row r="20" spans="1:39" ht="25.5" customHeight="1">
      <c r="A20" s="92"/>
      <c r="B20" s="185"/>
      <c r="C20" s="187"/>
      <c r="D20" s="191" t="str">
        <f>Singoli!$C$9:$C$108&amp;" "&amp;Singoli!$B$9:$B$108</f>
        <v> </v>
      </c>
      <c r="E20" s="192">
        <f t="shared" si="0"/>
        <v>0</v>
      </c>
      <c r="F20" s="213"/>
      <c r="G20" s="214"/>
      <c r="H20" s="214"/>
      <c r="I20" s="92"/>
      <c r="J20" s="92"/>
      <c r="K20" s="92"/>
      <c r="L20" s="92"/>
      <c r="M20" s="92"/>
      <c r="N20" s="92"/>
      <c r="O20" s="92"/>
      <c r="P20" s="92"/>
      <c r="Q20" s="92"/>
      <c r="R20" s="192">
        <f t="shared" si="1"/>
        <v>0</v>
      </c>
      <c r="S20" s="93" t="e">
        <f>VLOOKUP(AC20&amp;"-"&amp;R20,CATEGORIE!AG:AH,2,FALSE)</f>
        <v>#N/A</v>
      </c>
      <c r="T20" s="192">
        <f t="shared" si="2"/>
        <v>1900</v>
      </c>
      <c r="U20" s="163">
        <f t="shared" si="3"/>
        <v>117</v>
      </c>
      <c r="V20" s="163">
        <f t="shared" si="4"/>
        <v>117</v>
      </c>
      <c r="W20" s="163" t="str">
        <f>IF($C$1&lt;&gt;"",VLOOKUP(Singoli!$U$9:$U$108,CATEGORIE!O:P,2),IF($C$2&lt;&gt;"",VLOOKUP(Singoli!$U$9:$U$108,CATEGORIE!FM:FN,2)))</f>
        <v>MAS</v>
      </c>
      <c r="X20" s="93" t="str">
        <f>VLOOKUP(Singoli!$U$9:$U$108,CATEGORIE!D:E,2)</f>
        <v>SEN</v>
      </c>
      <c r="Y20" s="163" t="e">
        <f>VLOOKUP(H20,CATEGORIE!F$2:G$14,2,FALSE)</f>
        <v>#N/A</v>
      </c>
      <c r="Z20" s="163" t="str">
        <f>IF(Singoli!$V20&gt;12,"NONPART",IF(Singoli!$V20&lt;=8,VLOOKUP(Singoli!$V20,CATEGORIE!BX$8:BY$15,2,FALSE),VLOOKUP(Singoli!$V20,CATEGORIE!CK$8:CL$11,2,FALSE)))</f>
        <v>NONPART</v>
      </c>
      <c r="AA20" s="163" t="str">
        <f>IF(Singoli!$Z20="NONPART","NONPART",IF(Singoli!$V20&lt;=8,VLOOKUP(H20,CATEGORIE!BZ$8:CA$20,2,FALSE),VLOOKUP(H20,CATEGORIE!CM$8:CN$20,2,FALSE)))</f>
        <v>NONPART</v>
      </c>
      <c r="AB20" s="163" t="e">
        <f t="shared" si="5"/>
        <v>#N/A</v>
      </c>
      <c r="AC20" s="93" t="e">
        <f t="shared" si="6"/>
        <v>#N/A</v>
      </c>
      <c r="AD20" s="163" t="e">
        <f>VLOOKUP(Singoli!$AC$9:$AC$108,CATEGORIE!K$3:M$34,3,FALSE)</f>
        <v>#N/A</v>
      </c>
      <c r="AE20" s="93" t="e">
        <f>CONCATENATE(Singoli!$W$9:$W$108,Singoli!$Y$9:$Y$108,Singoli!$G$9:$G$108)</f>
        <v>#N/A</v>
      </c>
      <c r="AF20" s="93">
        <f>IF(Singoli!$Z20&lt;&gt;"NONPART",CONCATENATE(Singoli!$Z20,Singoli!$AA$9:$AA$108,Singoli!$G$9:$G$108),"")</f>
      </c>
      <c r="AG20" s="129">
        <f>_xlfn.IFERROR(IF(Singoli!$AF20="","",(IF(AA20="U",VLOOKUP(Singoli!$AF20,CATEGORIE!$CE$8:$CF$12,2,FALSE),VLOOKUP(Singoli!$AF20,CATEGORIE!$CR$8:$CS$15,2,FALSE)))),0)</f>
      </c>
      <c r="AH20" s="129">
        <f>_xlfn.IFERROR(IF(Singoli!$AC20&lt;&gt;"",VLOOKUP(Singoli!$AC20,CATEGORIE!$K$3:$L$34,2,FALSE),""),0)</f>
        <v>0</v>
      </c>
      <c r="AI20" s="129">
        <f>_xlfn.IFERROR(IF(Singoli!$AE20&lt;&gt;"",IF($C$1&lt;&gt;"",(VLOOKUP(Singoli!$AE20,CATEGORIE!$T$3:$U$26,2,FALSE)),IF($C$2&lt;&gt;"",(VLOOKUP(Singoli!$AE20,CATEGORIE!$FR$3:$FS$31,2,FALSE))))),"")</f>
      </c>
      <c r="AJ20" s="90">
        <f>IF(Singoli!$I20=0,"",_xlfn.IFERROR(Singoli!$AH20&amp;" "&amp;S20,0))</f>
      </c>
      <c r="AK20" s="90">
        <f>_xlfn.IFERROR(IF(Singoli!$AE20&lt;&gt;"",IF($C$1&lt;&gt;"",(VLOOKUP(Singoli!$AE20,CATEGORIE!$T$3:$U$26,2,FALSE)),IF($C$2&lt;&gt;"",(VLOOKUP(Singoli!$AE20,CATEGORIE!$CE$54:$CF$69,2,FALSE))))),"")</f>
      </c>
      <c r="AL20" s="129"/>
      <c r="AM20" s="239" t="e">
        <f>VLOOKUP(Singoli!$AE20,CATEGORIE!CE$54:CI$69,5,FALSE)</f>
        <v>#N/A</v>
      </c>
    </row>
    <row r="21" spans="1:39" ht="25.5" customHeight="1">
      <c r="A21" s="92"/>
      <c r="B21" s="185"/>
      <c r="C21" s="187"/>
      <c r="D21" s="191" t="str">
        <f>Singoli!$C$9:$C$108&amp;" "&amp;Singoli!$B$9:$B$108</f>
        <v> </v>
      </c>
      <c r="E21" s="192">
        <f t="shared" si="0"/>
        <v>0</v>
      </c>
      <c r="F21" s="213"/>
      <c r="G21" s="214"/>
      <c r="H21" s="214"/>
      <c r="I21" s="92"/>
      <c r="J21" s="92"/>
      <c r="K21" s="92"/>
      <c r="L21" s="92"/>
      <c r="M21" s="92"/>
      <c r="N21" s="92"/>
      <c r="O21" s="92"/>
      <c r="P21" s="92"/>
      <c r="Q21" s="92"/>
      <c r="R21" s="192">
        <f t="shared" si="1"/>
        <v>0</v>
      </c>
      <c r="S21" s="93" t="e">
        <f>VLOOKUP(AC21&amp;"-"&amp;R21,CATEGORIE!AG:AH,2,FALSE)</f>
        <v>#N/A</v>
      </c>
      <c r="T21" s="192">
        <f t="shared" si="2"/>
        <v>1900</v>
      </c>
      <c r="U21" s="163">
        <f t="shared" si="3"/>
        <v>117</v>
      </c>
      <c r="V21" s="163">
        <f t="shared" si="4"/>
        <v>117</v>
      </c>
      <c r="W21" s="163" t="str">
        <f>IF($C$1&lt;&gt;"",VLOOKUP(Singoli!$U$9:$U$108,CATEGORIE!O:P,2),IF($C$2&lt;&gt;"",VLOOKUP(Singoli!$U$9:$U$108,CATEGORIE!FM:FN,2)))</f>
        <v>MAS</v>
      </c>
      <c r="X21" s="93" t="str">
        <f>VLOOKUP(Singoli!$U$9:$U$108,CATEGORIE!D:E,2)</f>
        <v>SEN</v>
      </c>
      <c r="Y21" s="163" t="e">
        <f>VLOOKUP(H21,CATEGORIE!F$2:G$14,2,FALSE)</f>
        <v>#N/A</v>
      </c>
      <c r="Z21" s="163" t="str">
        <f>IF(Singoli!$V21&gt;12,"NONPART",IF(Singoli!$V21&lt;=8,VLOOKUP(Singoli!$V21,CATEGORIE!BX$8:BY$15,2,FALSE),VLOOKUP(Singoli!$V21,CATEGORIE!CK$8:CL$11,2,FALSE)))</f>
        <v>NONPART</v>
      </c>
      <c r="AA21" s="163" t="str">
        <f>IF(Singoli!$Z21="NONPART","NONPART",IF(Singoli!$V21&lt;=8,VLOOKUP(H21,CATEGORIE!BZ$8:CA$20,2,FALSE),VLOOKUP(H21,CATEGORIE!CM$8:CN$20,2,FALSE)))</f>
        <v>NONPART</v>
      </c>
      <c r="AB21" s="163" t="e">
        <f t="shared" si="5"/>
        <v>#N/A</v>
      </c>
      <c r="AC21" s="93" t="e">
        <f t="shared" si="6"/>
        <v>#N/A</v>
      </c>
      <c r="AD21" s="163" t="e">
        <f>VLOOKUP(Singoli!$AC$9:$AC$108,CATEGORIE!K$3:M$34,3,FALSE)</f>
        <v>#N/A</v>
      </c>
      <c r="AE21" s="93" t="e">
        <f>CONCATENATE(Singoli!$W$9:$W$108,Singoli!$Y$9:$Y$108,Singoli!$G$9:$G$108)</f>
        <v>#N/A</v>
      </c>
      <c r="AF21" s="93">
        <f>IF(Singoli!$Z21&lt;&gt;"NONPART",CONCATENATE(Singoli!$Z21,Singoli!$AA$9:$AA$108,Singoli!$G$9:$G$108),"")</f>
      </c>
      <c r="AG21" s="129">
        <f>_xlfn.IFERROR(IF(Singoli!$AF21="","",(IF(AA21="U",VLOOKUP(Singoli!$AF21,CATEGORIE!$CE$8:$CF$12,2,FALSE),VLOOKUP(Singoli!$AF21,CATEGORIE!$CR$8:$CS$15,2,FALSE)))),0)</f>
      </c>
      <c r="AH21" s="129">
        <f>_xlfn.IFERROR(IF(Singoli!$AC21&lt;&gt;"",VLOOKUP(Singoli!$AC21,CATEGORIE!$K$3:$L$34,2,FALSE),""),0)</f>
        <v>0</v>
      </c>
      <c r="AI21" s="129">
        <f>_xlfn.IFERROR(IF(Singoli!$AE21&lt;&gt;"",IF($C$1&lt;&gt;"",(VLOOKUP(Singoli!$AE21,CATEGORIE!$T$3:$U$26,2,FALSE)),IF($C$2&lt;&gt;"",(VLOOKUP(Singoli!$AE21,CATEGORIE!$FR$3:$FS$31,2,FALSE))))),"")</f>
      </c>
      <c r="AJ21" s="90">
        <f>IF(Singoli!$I21=0,"",_xlfn.IFERROR(Singoli!$AH21&amp;" "&amp;S21,0))</f>
      </c>
      <c r="AK21" s="90">
        <f>_xlfn.IFERROR(IF(Singoli!$AE21&lt;&gt;"",IF($C$1&lt;&gt;"",(VLOOKUP(Singoli!$AE21,CATEGORIE!$T$3:$U$26,2,FALSE)),IF($C$2&lt;&gt;"",(VLOOKUP(Singoli!$AE21,CATEGORIE!$CE$54:$CF$69,2,FALSE))))),"")</f>
      </c>
      <c r="AL21" s="129"/>
      <c r="AM21" s="239" t="e">
        <f>VLOOKUP(Singoli!$AE21,CATEGORIE!CE$54:CI$69,5,FALSE)</f>
        <v>#N/A</v>
      </c>
    </row>
    <row r="22" spans="1:39" ht="25.5" customHeight="1">
      <c r="A22" s="92"/>
      <c r="B22" s="185"/>
      <c r="C22" s="187"/>
      <c r="D22" s="191" t="str">
        <f>Singoli!$C$9:$C$108&amp;" "&amp;Singoli!$B$9:$B$108</f>
        <v> </v>
      </c>
      <c r="E22" s="192">
        <f t="shared" si="0"/>
        <v>0</v>
      </c>
      <c r="F22" s="213"/>
      <c r="G22" s="214"/>
      <c r="H22" s="214"/>
      <c r="I22" s="92"/>
      <c r="J22" s="92"/>
      <c r="K22" s="92"/>
      <c r="L22" s="92"/>
      <c r="M22" s="92"/>
      <c r="N22" s="92"/>
      <c r="O22" s="92"/>
      <c r="P22" s="92"/>
      <c r="Q22" s="92"/>
      <c r="R22" s="192">
        <f t="shared" si="1"/>
        <v>0</v>
      </c>
      <c r="S22" s="93" t="e">
        <f>VLOOKUP(AC22&amp;"-"&amp;R22,CATEGORIE!AG:AH,2,FALSE)</f>
        <v>#N/A</v>
      </c>
      <c r="T22" s="192">
        <f t="shared" si="2"/>
        <v>1900</v>
      </c>
      <c r="U22" s="163">
        <f t="shared" si="3"/>
        <v>117</v>
      </c>
      <c r="V22" s="163">
        <f t="shared" si="4"/>
        <v>117</v>
      </c>
      <c r="W22" s="163" t="str">
        <f>IF($C$1&lt;&gt;"",VLOOKUP(Singoli!$U$9:$U$108,CATEGORIE!O:P,2),IF($C$2&lt;&gt;"",VLOOKUP(Singoli!$U$9:$U$108,CATEGORIE!FM:FN,2)))</f>
        <v>MAS</v>
      </c>
      <c r="X22" s="93" t="str">
        <f>VLOOKUP(Singoli!$U$9:$U$108,CATEGORIE!D:E,2)</f>
        <v>SEN</v>
      </c>
      <c r="Y22" s="163" t="e">
        <f>VLOOKUP(H22,CATEGORIE!F$2:G$14,2,FALSE)</f>
        <v>#N/A</v>
      </c>
      <c r="Z22" s="163" t="str">
        <f>IF(Singoli!$V22&gt;12,"NONPART",IF(Singoli!$V22&lt;=8,VLOOKUP(Singoli!$V22,CATEGORIE!BX$8:BY$15,2,FALSE),VLOOKUP(Singoli!$V22,CATEGORIE!CK$8:CL$11,2,FALSE)))</f>
        <v>NONPART</v>
      </c>
      <c r="AA22" s="163" t="str">
        <f>IF(Singoli!$Z22="NONPART","NONPART",IF(Singoli!$V22&lt;=8,VLOOKUP(H22,CATEGORIE!BZ$8:CA$20,2,FALSE),VLOOKUP(H22,CATEGORIE!CM$8:CN$20,2,FALSE)))</f>
        <v>NONPART</v>
      </c>
      <c r="AB22" s="163" t="e">
        <f t="shared" si="5"/>
        <v>#N/A</v>
      </c>
      <c r="AC22" s="93" t="e">
        <f t="shared" si="6"/>
        <v>#N/A</v>
      </c>
      <c r="AD22" s="163" t="e">
        <f>VLOOKUP(Singoli!$AC$9:$AC$108,CATEGORIE!K$3:M$34,3,FALSE)</f>
        <v>#N/A</v>
      </c>
      <c r="AE22" s="93" t="e">
        <f>CONCATENATE(Singoli!$W$9:$W$108,Singoli!$Y$9:$Y$108,Singoli!$G$9:$G$108)</f>
        <v>#N/A</v>
      </c>
      <c r="AF22" s="93">
        <f>IF(Singoli!$Z22&lt;&gt;"NONPART",CONCATENATE(Singoli!$Z22,Singoli!$AA$9:$AA$108,Singoli!$G$9:$G$108),"")</f>
      </c>
      <c r="AG22" s="129">
        <f>_xlfn.IFERROR(IF(Singoli!$AF22="","",(IF(AA22="U",VLOOKUP(Singoli!$AF22,CATEGORIE!$CE$8:$CF$12,2,FALSE),VLOOKUP(Singoli!$AF22,CATEGORIE!$CR$8:$CS$15,2,FALSE)))),0)</f>
      </c>
      <c r="AH22" s="129">
        <f>_xlfn.IFERROR(IF(Singoli!$AC22&lt;&gt;"",VLOOKUP(Singoli!$AC22,CATEGORIE!$K$3:$L$34,2,FALSE),""),0)</f>
        <v>0</v>
      </c>
      <c r="AI22" s="129">
        <f>_xlfn.IFERROR(IF(Singoli!$AE22&lt;&gt;"",IF($C$1&lt;&gt;"",(VLOOKUP(Singoli!$AE22,CATEGORIE!$T$3:$U$26,2,FALSE)),IF($C$2&lt;&gt;"",(VLOOKUP(Singoli!$AE22,CATEGORIE!$FR$3:$FS$31,2,FALSE))))),"")</f>
      </c>
      <c r="AJ22" s="90">
        <f>IF(Singoli!$I22=0,"",_xlfn.IFERROR(Singoli!$AH22&amp;" "&amp;S22,0))</f>
      </c>
      <c r="AK22" s="90">
        <f>_xlfn.IFERROR(IF(Singoli!$AE22&lt;&gt;"",IF($C$1&lt;&gt;"",(VLOOKUP(Singoli!$AE22,CATEGORIE!$T$3:$U$26,2,FALSE)),IF($C$2&lt;&gt;"",(VLOOKUP(Singoli!$AE22,CATEGORIE!$CE$54:$CF$69,2,FALSE))))),"")</f>
      </c>
      <c r="AL22" s="129"/>
      <c r="AM22" s="239" t="e">
        <f>VLOOKUP(Singoli!$AE22,CATEGORIE!CE$54:CI$69,5,FALSE)</f>
        <v>#N/A</v>
      </c>
    </row>
    <row r="23" spans="1:39" ht="25.5" customHeight="1">
      <c r="A23" s="92"/>
      <c r="B23" s="185"/>
      <c r="C23" s="187"/>
      <c r="D23" s="191" t="str">
        <f>Singoli!$C$9:$C$108&amp;" "&amp;Singoli!$B$9:$B$108</f>
        <v> </v>
      </c>
      <c r="E23" s="192">
        <f t="shared" si="0"/>
        <v>0</v>
      </c>
      <c r="F23" s="213"/>
      <c r="G23" s="214"/>
      <c r="H23" s="214"/>
      <c r="I23" s="92"/>
      <c r="J23" s="92"/>
      <c r="K23" s="92"/>
      <c r="L23" s="92"/>
      <c r="M23" s="92"/>
      <c r="N23" s="92"/>
      <c r="O23" s="92"/>
      <c r="P23" s="92"/>
      <c r="Q23" s="92"/>
      <c r="R23" s="192">
        <f t="shared" si="1"/>
        <v>0</v>
      </c>
      <c r="S23" s="93" t="e">
        <f>VLOOKUP(AC23&amp;"-"&amp;R23,CATEGORIE!AG:AH,2,FALSE)</f>
        <v>#N/A</v>
      </c>
      <c r="T23" s="192">
        <f t="shared" si="2"/>
        <v>1900</v>
      </c>
      <c r="U23" s="163">
        <f t="shared" si="3"/>
        <v>117</v>
      </c>
      <c r="V23" s="163">
        <f t="shared" si="4"/>
        <v>117</v>
      </c>
      <c r="W23" s="163" t="str">
        <f>IF($C$1&lt;&gt;"",VLOOKUP(Singoli!$U$9:$U$108,CATEGORIE!O:P,2),IF($C$2&lt;&gt;"",VLOOKUP(Singoli!$U$9:$U$108,CATEGORIE!FM:FN,2)))</f>
        <v>MAS</v>
      </c>
      <c r="X23" s="93" t="str">
        <f>VLOOKUP(Singoli!$U$9:$U$108,CATEGORIE!D:E,2)</f>
        <v>SEN</v>
      </c>
      <c r="Y23" s="163" t="e">
        <f>VLOOKUP(H23,CATEGORIE!F$2:G$14,2,FALSE)</f>
        <v>#N/A</v>
      </c>
      <c r="Z23" s="163" t="str">
        <f>IF(Singoli!$V23&gt;12,"NONPART",IF(Singoli!$V23&lt;=8,VLOOKUP(Singoli!$V23,CATEGORIE!BX$8:BY$15,2,FALSE),VLOOKUP(Singoli!$V23,CATEGORIE!CK$8:CL$11,2,FALSE)))</f>
        <v>NONPART</v>
      </c>
      <c r="AA23" s="163" t="str">
        <f>IF(Singoli!$Z23="NONPART","NONPART",IF(Singoli!$V23&lt;=8,VLOOKUP(H23,CATEGORIE!BZ$8:CA$20,2,FALSE),VLOOKUP(H23,CATEGORIE!CM$8:CN$20,2,FALSE)))</f>
        <v>NONPART</v>
      </c>
      <c r="AB23" s="163" t="e">
        <f t="shared" si="5"/>
        <v>#N/A</v>
      </c>
      <c r="AC23" s="93" t="e">
        <f t="shared" si="6"/>
        <v>#N/A</v>
      </c>
      <c r="AD23" s="163" t="e">
        <f>VLOOKUP(Singoli!$AC$9:$AC$108,CATEGORIE!K$3:M$34,3,FALSE)</f>
        <v>#N/A</v>
      </c>
      <c r="AE23" s="93" t="e">
        <f>CONCATENATE(Singoli!$W$9:$W$108,Singoli!$Y$9:$Y$108,Singoli!$G$9:$G$108)</f>
        <v>#N/A</v>
      </c>
      <c r="AF23" s="93">
        <f>IF(Singoli!$Z23&lt;&gt;"NONPART",CONCATENATE(Singoli!$Z23,Singoli!$AA$9:$AA$108,Singoli!$G$9:$G$108),"")</f>
      </c>
      <c r="AG23" s="129">
        <f>_xlfn.IFERROR(IF(Singoli!$AF23="","",(IF(AA23="U",VLOOKUP(Singoli!$AF23,CATEGORIE!$CE$8:$CF$12,2,FALSE),VLOOKUP(Singoli!$AF23,CATEGORIE!$CR$8:$CS$15,2,FALSE)))),0)</f>
      </c>
      <c r="AH23" s="129">
        <f>_xlfn.IFERROR(IF(Singoli!$AC23&lt;&gt;"",VLOOKUP(Singoli!$AC23,CATEGORIE!$K$3:$L$34,2,FALSE),""),0)</f>
        <v>0</v>
      </c>
      <c r="AI23" s="129">
        <f>_xlfn.IFERROR(IF(Singoli!$AE23&lt;&gt;"",IF($C$1&lt;&gt;"",(VLOOKUP(Singoli!$AE23,CATEGORIE!$T$3:$U$26,2,FALSE)),IF($C$2&lt;&gt;"",(VLOOKUP(Singoli!$AE23,CATEGORIE!$FR$3:$FS$31,2,FALSE))))),"")</f>
      </c>
      <c r="AJ23" s="90">
        <f>IF(Singoli!$I23=0,"",_xlfn.IFERROR(Singoli!$AH23&amp;" "&amp;S23,0))</f>
      </c>
      <c r="AK23" s="90">
        <f>_xlfn.IFERROR(IF(Singoli!$AE23&lt;&gt;"",IF($C$1&lt;&gt;"",(VLOOKUP(Singoli!$AE23,CATEGORIE!$T$3:$U$26,2,FALSE)),IF($C$2&lt;&gt;"",(VLOOKUP(Singoli!$AE23,CATEGORIE!$CE$54:$CF$69,2,FALSE))))),"")</f>
      </c>
      <c r="AL23" s="129"/>
      <c r="AM23" s="239" t="e">
        <f>VLOOKUP(Singoli!$AE23,CATEGORIE!CE$54:CI$69,5,FALSE)</f>
        <v>#N/A</v>
      </c>
    </row>
    <row r="24" spans="1:39" ht="25.5" customHeight="1">
      <c r="A24" s="92"/>
      <c r="B24" s="185"/>
      <c r="C24" s="187"/>
      <c r="D24" s="191" t="str">
        <f>Singoli!$C$9:$C$108&amp;" "&amp;Singoli!$B$9:$B$108</f>
        <v> </v>
      </c>
      <c r="E24" s="192">
        <f t="shared" si="0"/>
        <v>0</v>
      </c>
      <c r="F24" s="213"/>
      <c r="G24" s="214"/>
      <c r="H24" s="214"/>
      <c r="I24" s="92"/>
      <c r="J24" s="92"/>
      <c r="K24" s="92"/>
      <c r="L24" s="92"/>
      <c r="M24" s="92"/>
      <c r="N24" s="92"/>
      <c r="O24" s="92"/>
      <c r="P24" s="92"/>
      <c r="Q24" s="92"/>
      <c r="R24" s="192">
        <f t="shared" si="1"/>
        <v>0</v>
      </c>
      <c r="S24" s="93" t="e">
        <f>VLOOKUP(AC24&amp;"-"&amp;R24,CATEGORIE!AG:AH,2,FALSE)</f>
        <v>#N/A</v>
      </c>
      <c r="T24" s="192">
        <f t="shared" si="2"/>
        <v>1900</v>
      </c>
      <c r="U24" s="163">
        <f t="shared" si="3"/>
        <v>117</v>
      </c>
      <c r="V24" s="163">
        <f t="shared" si="4"/>
        <v>117</v>
      </c>
      <c r="W24" s="163" t="str">
        <f>IF($C$1&lt;&gt;"",VLOOKUP(Singoli!$U$9:$U$108,CATEGORIE!O:P,2),IF($C$2&lt;&gt;"",VLOOKUP(Singoli!$U$9:$U$108,CATEGORIE!FM:FN,2)))</f>
        <v>MAS</v>
      </c>
      <c r="X24" s="93" t="str">
        <f>VLOOKUP(Singoli!$U$9:$U$108,CATEGORIE!D:E,2)</f>
        <v>SEN</v>
      </c>
      <c r="Y24" s="163" t="e">
        <f>VLOOKUP(H24,CATEGORIE!F$2:G$14,2,FALSE)</f>
        <v>#N/A</v>
      </c>
      <c r="Z24" s="163" t="str">
        <f>IF(Singoli!$V24&gt;12,"NONPART",IF(Singoli!$V24&lt;=8,VLOOKUP(Singoli!$V24,CATEGORIE!BX$8:BY$15,2,FALSE),VLOOKUP(Singoli!$V24,CATEGORIE!CK$8:CL$11,2,FALSE)))</f>
        <v>NONPART</v>
      </c>
      <c r="AA24" s="163" t="str">
        <f>IF(Singoli!$Z24="NONPART","NONPART",IF(Singoli!$V24&lt;=8,VLOOKUP(H24,CATEGORIE!BZ$8:CA$20,2,FALSE),VLOOKUP(H24,CATEGORIE!CM$8:CN$20,2,FALSE)))</f>
        <v>NONPART</v>
      </c>
      <c r="AB24" s="163" t="e">
        <f t="shared" si="5"/>
        <v>#N/A</v>
      </c>
      <c r="AC24" s="93" t="e">
        <f t="shared" si="6"/>
        <v>#N/A</v>
      </c>
      <c r="AD24" s="163" t="e">
        <f>VLOOKUP(Singoli!$AC$9:$AC$108,CATEGORIE!K$3:M$34,3,FALSE)</f>
        <v>#N/A</v>
      </c>
      <c r="AE24" s="93" t="e">
        <f>CONCATENATE(Singoli!$W$9:$W$108,Singoli!$Y$9:$Y$108,Singoli!$G$9:$G$108)</f>
        <v>#N/A</v>
      </c>
      <c r="AF24" s="93">
        <f>IF(Singoli!$Z24&lt;&gt;"NONPART",CONCATENATE(Singoli!$Z24,Singoli!$AA$9:$AA$108,Singoli!$G$9:$G$108),"")</f>
      </c>
      <c r="AG24" s="129">
        <f>_xlfn.IFERROR(IF(Singoli!$AF24="","",(IF(AA24="U",VLOOKUP(Singoli!$AF24,CATEGORIE!$CE$8:$CF$12,2,FALSE),VLOOKUP(Singoli!$AF24,CATEGORIE!$CR$8:$CS$15,2,FALSE)))),0)</f>
      </c>
      <c r="AH24" s="129">
        <f>_xlfn.IFERROR(IF(Singoli!$AC24&lt;&gt;"",VLOOKUP(Singoli!$AC24,CATEGORIE!$K$3:$L$34,2,FALSE),""),0)</f>
        <v>0</v>
      </c>
      <c r="AI24" s="129">
        <f>_xlfn.IFERROR(IF(Singoli!$AE24&lt;&gt;"",IF($C$1&lt;&gt;"",(VLOOKUP(Singoli!$AE24,CATEGORIE!$T$3:$U$26,2,FALSE)),IF($C$2&lt;&gt;"",(VLOOKUP(Singoli!$AE24,CATEGORIE!$FR$3:$FS$31,2,FALSE))))),"")</f>
      </c>
      <c r="AJ24" s="90">
        <f>IF(Singoli!$I24=0,"",_xlfn.IFERROR(Singoli!$AH24&amp;" "&amp;S24,0))</f>
      </c>
      <c r="AK24" s="90">
        <f>_xlfn.IFERROR(IF(Singoli!$AE24&lt;&gt;"",IF($C$1&lt;&gt;"",(VLOOKUP(Singoli!$AE24,CATEGORIE!$T$3:$U$26,2,FALSE)),IF($C$2&lt;&gt;"",(VLOOKUP(Singoli!$AE24,CATEGORIE!$CE$54:$CF$69,2,FALSE))))),"")</f>
      </c>
      <c r="AL24" s="129"/>
      <c r="AM24" s="239" t="e">
        <f>VLOOKUP(Singoli!$AE24,CATEGORIE!CE$54:CI$69,5,FALSE)</f>
        <v>#N/A</v>
      </c>
    </row>
    <row r="25" spans="1:39" ht="25.5" customHeight="1">
      <c r="A25" s="92"/>
      <c r="B25" s="185"/>
      <c r="C25" s="187"/>
      <c r="D25" s="191" t="str">
        <f>Singoli!$C$9:$C$108&amp;" "&amp;Singoli!$B$9:$B$108</f>
        <v> </v>
      </c>
      <c r="E25" s="192">
        <f t="shared" si="0"/>
        <v>0</v>
      </c>
      <c r="F25" s="213"/>
      <c r="G25" s="214"/>
      <c r="H25" s="214"/>
      <c r="I25" s="92"/>
      <c r="J25" s="92"/>
      <c r="K25" s="92"/>
      <c r="L25" s="92"/>
      <c r="M25" s="92"/>
      <c r="N25" s="92"/>
      <c r="O25" s="92"/>
      <c r="P25" s="92"/>
      <c r="Q25" s="92"/>
      <c r="R25" s="192">
        <f t="shared" si="1"/>
        <v>0</v>
      </c>
      <c r="S25" s="93" t="e">
        <f>VLOOKUP(AC25&amp;"-"&amp;R25,CATEGORIE!AG:AH,2,FALSE)</f>
        <v>#N/A</v>
      </c>
      <c r="T25" s="192">
        <f t="shared" si="2"/>
        <v>1900</v>
      </c>
      <c r="U25" s="163">
        <f t="shared" si="3"/>
        <v>117</v>
      </c>
      <c r="V25" s="163">
        <f t="shared" si="4"/>
        <v>117</v>
      </c>
      <c r="W25" s="163" t="str">
        <f>IF($C$1&lt;&gt;"",VLOOKUP(Singoli!$U$9:$U$108,CATEGORIE!O:P,2),IF($C$2&lt;&gt;"",VLOOKUP(Singoli!$U$9:$U$108,CATEGORIE!FM:FN,2)))</f>
        <v>MAS</v>
      </c>
      <c r="X25" s="93" t="str">
        <f>VLOOKUP(Singoli!$U$9:$U$108,CATEGORIE!D:E,2)</f>
        <v>SEN</v>
      </c>
      <c r="Y25" s="163" t="e">
        <f>VLOOKUP(H25,CATEGORIE!F$2:G$14,2,FALSE)</f>
        <v>#N/A</v>
      </c>
      <c r="Z25" s="163" t="str">
        <f>IF(Singoli!$V25&gt;12,"NONPART",IF(Singoli!$V25&lt;=8,VLOOKUP(Singoli!$V25,CATEGORIE!BX$8:BY$15,2,FALSE),VLOOKUP(Singoli!$V25,CATEGORIE!CK$8:CL$11,2,FALSE)))</f>
        <v>NONPART</v>
      </c>
      <c r="AA25" s="163" t="str">
        <f>IF(Singoli!$Z25="NONPART","NONPART",IF(Singoli!$V25&lt;=8,VLOOKUP(H25,CATEGORIE!BZ$8:CA$20,2,FALSE),VLOOKUP(H25,CATEGORIE!CM$8:CN$20,2,FALSE)))</f>
        <v>NONPART</v>
      </c>
      <c r="AB25" s="163" t="e">
        <f t="shared" si="5"/>
        <v>#N/A</v>
      </c>
      <c r="AC25" s="93" t="e">
        <f t="shared" si="6"/>
        <v>#N/A</v>
      </c>
      <c r="AD25" s="163" t="e">
        <f>VLOOKUP(Singoli!$AC$9:$AC$108,CATEGORIE!K$3:M$34,3,FALSE)</f>
        <v>#N/A</v>
      </c>
      <c r="AE25" s="93" t="e">
        <f>CONCATENATE(Singoli!$W$9:$W$108,Singoli!$Y$9:$Y$108,Singoli!$G$9:$G$108)</f>
        <v>#N/A</v>
      </c>
      <c r="AF25" s="93">
        <f>IF(Singoli!$Z25&lt;&gt;"NONPART",CONCATENATE(Singoli!$Z25,Singoli!$AA$9:$AA$108,Singoli!$G$9:$G$108),"")</f>
      </c>
      <c r="AG25" s="129">
        <f>_xlfn.IFERROR(IF(Singoli!$AF25="","",(IF(AA25="U",VLOOKUP(Singoli!$AF25,CATEGORIE!$CE$8:$CF$12,2,FALSE),VLOOKUP(Singoli!$AF25,CATEGORIE!$CR$8:$CS$15,2,FALSE)))),0)</f>
      </c>
      <c r="AH25" s="129">
        <f>_xlfn.IFERROR(IF(Singoli!$AC25&lt;&gt;"",VLOOKUP(Singoli!$AC25,CATEGORIE!$K$3:$L$34,2,FALSE),""),0)</f>
        <v>0</v>
      </c>
      <c r="AI25" s="129">
        <f>_xlfn.IFERROR(IF(Singoli!$AE25&lt;&gt;"",IF($C$1&lt;&gt;"",(VLOOKUP(Singoli!$AE25,CATEGORIE!$T$3:$U$26,2,FALSE)),IF($C$2&lt;&gt;"",(VLOOKUP(Singoli!$AE25,CATEGORIE!$FR$3:$FS$31,2,FALSE))))),"")</f>
      </c>
      <c r="AJ25" s="90">
        <f>IF(Singoli!$I25=0,"",_xlfn.IFERROR(Singoli!$AH25&amp;" "&amp;S25,0))</f>
      </c>
      <c r="AK25" s="90">
        <f>_xlfn.IFERROR(IF(Singoli!$AE25&lt;&gt;"",IF($C$1&lt;&gt;"",(VLOOKUP(Singoli!$AE25,CATEGORIE!$T$3:$U$26,2,FALSE)),IF($C$2&lt;&gt;"",(VLOOKUP(Singoli!$AE25,CATEGORIE!$CE$54:$CF$69,2,FALSE))))),"")</f>
      </c>
      <c r="AL25" s="129"/>
      <c r="AM25" s="239" t="e">
        <f>VLOOKUP(Singoli!$AE25,CATEGORIE!CE$54:CI$69,5,FALSE)</f>
        <v>#N/A</v>
      </c>
    </row>
    <row r="26" spans="1:39" ht="25.5" customHeight="1">
      <c r="A26" s="92"/>
      <c r="B26" s="185"/>
      <c r="C26" s="187"/>
      <c r="D26" s="191" t="str">
        <f>Singoli!$C$9:$C$108&amp;" "&amp;Singoli!$B$9:$B$108</f>
        <v> </v>
      </c>
      <c r="E26" s="192">
        <f t="shared" si="0"/>
        <v>0</v>
      </c>
      <c r="F26" s="213"/>
      <c r="G26" s="214"/>
      <c r="H26" s="214"/>
      <c r="I26" s="92"/>
      <c r="J26" s="92"/>
      <c r="K26" s="92"/>
      <c r="L26" s="92"/>
      <c r="M26" s="92"/>
      <c r="N26" s="92"/>
      <c r="O26" s="92"/>
      <c r="P26" s="92"/>
      <c r="Q26" s="92"/>
      <c r="R26" s="192">
        <f t="shared" si="1"/>
        <v>0</v>
      </c>
      <c r="S26" s="93" t="e">
        <f>VLOOKUP(AC26&amp;"-"&amp;R26,CATEGORIE!AG:AH,2,FALSE)</f>
        <v>#N/A</v>
      </c>
      <c r="T26" s="192">
        <f t="shared" si="2"/>
        <v>1900</v>
      </c>
      <c r="U26" s="163">
        <f t="shared" si="3"/>
        <v>117</v>
      </c>
      <c r="V26" s="163">
        <f t="shared" si="4"/>
        <v>117</v>
      </c>
      <c r="W26" s="163" t="str">
        <f>IF($C$1&lt;&gt;"",VLOOKUP(Singoli!$U$9:$U$108,CATEGORIE!O:P,2),IF($C$2&lt;&gt;"",VLOOKUP(Singoli!$U$9:$U$108,CATEGORIE!FM:FN,2)))</f>
        <v>MAS</v>
      </c>
      <c r="X26" s="93" t="str">
        <f>VLOOKUP(Singoli!$U$9:$U$108,CATEGORIE!D:E,2)</f>
        <v>SEN</v>
      </c>
      <c r="Y26" s="163" t="e">
        <f>VLOOKUP(H26,CATEGORIE!F$2:G$14,2,FALSE)</f>
        <v>#N/A</v>
      </c>
      <c r="Z26" s="163" t="str">
        <f>IF(Singoli!$V26&gt;12,"NONPART",IF(Singoli!$V26&lt;=8,VLOOKUP(Singoli!$V26,CATEGORIE!BX$8:BY$15,2,FALSE),VLOOKUP(Singoli!$V26,CATEGORIE!CK$8:CL$11,2,FALSE)))</f>
        <v>NONPART</v>
      </c>
      <c r="AA26" s="163" t="str">
        <f>IF(Singoli!$Z26="NONPART","NONPART",IF(Singoli!$V26&lt;=8,VLOOKUP(H26,CATEGORIE!BZ$8:CA$20,2,FALSE),VLOOKUP(H26,CATEGORIE!CM$8:CN$20,2,FALSE)))</f>
        <v>NONPART</v>
      </c>
      <c r="AB26" s="163" t="e">
        <f t="shared" si="5"/>
        <v>#N/A</v>
      </c>
      <c r="AC26" s="93" t="e">
        <f t="shared" si="6"/>
        <v>#N/A</v>
      </c>
      <c r="AD26" s="163" t="e">
        <f>VLOOKUP(Singoli!$AC$9:$AC$108,CATEGORIE!K$3:M$34,3,FALSE)</f>
        <v>#N/A</v>
      </c>
      <c r="AE26" s="93" t="e">
        <f>CONCATENATE(Singoli!$W$9:$W$108,Singoli!$Y$9:$Y$108,Singoli!$G$9:$G$108)</f>
        <v>#N/A</v>
      </c>
      <c r="AF26" s="93">
        <f>IF(Singoli!$Z26&lt;&gt;"NONPART",CONCATENATE(Singoli!$Z26,Singoli!$AA$9:$AA$108,Singoli!$G$9:$G$108),"")</f>
      </c>
      <c r="AG26" s="129">
        <f>_xlfn.IFERROR(IF(Singoli!$AF26="","",(IF(AA26="U",VLOOKUP(Singoli!$AF26,CATEGORIE!$CE$8:$CF$12,2,FALSE),VLOOKUP(Singoli!$AF26,CATEGORIE!$CR$8:$CS$15,2,FALSE)))),0)</f>
      </c>
      <c r="AH26" s="129">
        <f>_xlfn.IFERROR(IF(Singoli!$AC26&lt;&gt;"",VLOOKUP(Singoli!$AC26,CATEGORIE!$K$3:$L$34,2,FALSE),""),0)</f>
        <v>0</v>
      </c>
      <c r="AI26" s="129">
        <f>_xlfn.IFERROR(IF(Singoli!$AE26&lt;&gt;"",IF($C$1&lt;&gt;"",(VLOOKUP(Singoli!$AE26,CATEGORIE!$T$3:$U$26,2,FALSE)),IF($C$2&lt;&gt;"",(VLOOKUP(Singoli!$AE26,CATEGORIE!$FR$3:$FS$31,2,FALSE))))),"")</f>
      </c>
      <c r="AJ26" s="90">
        <f>IF(Singoli!$I26=0,"",_xlfn.IFERROR(Singoli!$AH26&amp;" "&amp;S26,0))</f>
      </c>
      <c r="AK26" s="90">
        <f>_xlfn.IFERROR(IF(Singoli!$AE26&lt;&gt;"",IF($C$1&lt;&gt;"",(VLOOKUP(Singoli!$AE26,CATEGORIE!$T$3:$U$26,2,FALSE)),IF($C$2&lt;&gt;"",(VLOOKUP(Singoli!$AE26,CATEGORIE!$CE$54:$CF$69,2,FALSE))))),"")</f>
      </c>
      <c r="AL26" s="129"/>
      <c r="AM26" s="239" t="e">
        <f>VLOOKUP(Singoli!$AE26,CATEGORIE!CE$54:CI$69,5,FALSE)</f>
        <v>#N/A</v>
      </c>
    </row>
    <row r="27" spans="1:39" ht="25.5" customHeight="1">
      <c r="A27" s="92"/>
      <c r="B27" s="185"/>
      <c r="C27" s="187"/>
      <c r="D27" s="191" t="str">
        <f>Singoli!$C$9:$C$108&amp;" "&amp;Singoli!$B$9:$B$108</f>
        <v> </v>
      </c>
      <c r="E27" s="192">
        <f t="shared" si="0"/>
        <v>0</v>
      </c>
      <c r="F27" s="213"/>
      <c r="G27" s="214"/>
      <c r="H27" s="214"/>
      <c r="I27" s="92"/>
      <c r="J27" s="92"/>
      <c r="K27" s="92"/>
      <c r="L27" s="92"/>
      <c r="M27" s="92"/>
      <c r="N27" s="92"/>
      <c r="O27" s="92"/>
      <c r="P27" s="92"/>
      <c r="Q27" s="92"/>
      <c r="R27" s="192">
        <f t="shared" si="1"/>
        <v>0</v>
      </c>
      <c r="S27" s="93" t="e">
        <f>VLOOKUP(AC27&amp;"-"&amp;R27,CATEGORIE!AG:AH,2,FALSE)</f>
        <v>#N/A</v>
      </c>
      <c r="T27" s="192">
        <f t="shared" si="2"/>
        <v>1900</v>
      </c>
      <c r="U27" s="163">
        <f t="shared" si="3"/>
        <v>117</v>
      </c>
      <c r="V27" s="163">
        <f t="shared" si="4"/>
        <v>117</v>
      </c>
      <c r="W27" s="163" t="str">
        <f>IF($C$1&lt;&gt;"",VLOOKUP(Singoli!$U$9:$U$108,CATEGORIE!O:P,2),IF($C$2&lt;&gt;"",VLOOKUP(Singoli!$U$9:$U$108,CATEGORIE!FM:FN,2)))</f>
        <v>MAS</v>
      </c>
      <c r="X27" s="93" t="str">
        <f>VLOOKUP(Singoli!$U$9:$U$108,CATEGORIE!D:E,2)</f>
        <v>SEN</v>
      </c>
      <c r="Y27" s="163" t="e">
        <f>VLOOKUP(H27,CATEGORIE!F$2:G$14,2,FALSE)</f>
        <v>#N/A</v>
      </c>
      <c r="Z27" s="163" t="str">
        <f>IF(Singoli!$V27&gt;12,"NONPART",IF(Singoli!$V27&lt;=8,VLOOKUP(Singoli!$V27,CATEGORIE!BX$8:BY$15,2,FALSE),VLOOKUP(Singoli!$V27,CATEGORIE!CK$8:CL$11,2,FALSE)))</f>
        <v>NONPART</v>
      </c>
      <c r="AA27" s="163" t="str">
        <f>IF(Singoli!$Z27="NONPART","NONPART",IF(Singoli!$V27&lt;=8,VLOOKUP(H27,CATEGORIE!BZ$8:CA$20,2,FALSE),VLOOKUP(H27,CATEGORIE!CM$8:CN$20,2,FALSE)))</f>
        <v>NONPART</v>
      </c>
      <c r="AB27" s="163" t="e">
        <f t="shared" si="5"/>
        <v>#N/A</v>
      </c>
      <c r="AC27" s="93" t="e">
        <f t="shared" si="6"/>
        <v>#N/A</v>
      </c>
      <c r="AD27" s="163" t="e">
        <f>VLOOKUP(Singoli!$AC$9:$AC$108,CATEGORIE!K$3:M$34,3,FALSE)</f>
        <v>#N/A</v>
      </c>
      <c r="AE27" s="93" t="e">
        <f>CONCATENATE(Singoli!$W$9:$W$108,Singoli!$Y$9:$Y$108,Singoli!$G$9:$G$108)</f>
        <v>#N/A</v>
      </c>
      <c r="AF27" s="93">
        <f>IF(Singoli!$Z27&lt;&gt;"NONPART",CONCATENATE(Singoli!$Z27,Singoli!$AA$9:$AA$108,Singoli!$G$9:$G$108),"")</f>
      </c>
      <c r="AG27" s="129">
        <f>_xlfn.IFERROR(IF(Singoli!$AF27="","",(IF(AA27="U",VLOOKUP(Singoli!$AF27,CATEGORIE!$CE$8:$CF$12,2,FALSE),VLOOKUP(Singoli!$AF27,CATEGORIE!$CR$8:$CS$15,2,FALSE)))),0)</f>
      </c>
      <c r="AH27" s="129">
        <f>_xlfn.IFERROR(IF(Singoli!$AC27&lt;&gt;"",VLOOKUP(Singoli!$AC27,CATEGORIE!$K$3:$L$34,2,FALSE),""),0)</f>
        <v>0</v>
      </c>
      <c r="AI27" s="129">
        <f>_xlfn.IFERROR(IF(Singoli!$AE27&lt;&gt;"",IF($C$1&lt;&gt;"",(VLOOKUP(Singoli!$AE27,CATEGORIE!$T$3:$U$26,2,FALSE)),IF($C$2&lt;&gt;"",(VLOOKUP(Singoli!$AE27,CATEGORIE!$FR$3:$FS$31,2,FALSE))))),"")</f>
      </c>
      <c r="AJ27" s="90">
        <f>IF(Singoli!$I27=0,"",_xlfn.IFERROR(Singoli!$AH27&amp;" "&amp;S27,0))</f>
      </c>
      <c r="AK27" s="90">
        <f>_xlfn.IFERROR(IF(Singoli!$AE27&lt;&gt;"",IF($C$1&lt;&gt;"",(VLOOKUP(Singoli!$AE27,CATEGORIE!$T$3:$U$26,2,FALSE)),IF($C$2&lt;&gt;"",(VLOOKUP(Singoli!$AE27,CATEGORIE!$CE$54:$CF$69,2,FALSE))))),"")</f>
      </c>
      <c r="AL27" s="129"/>
      <c r="AM27" s="239" t="e">
        <f>VLOOKUP(Singoli!$AE27,CATEGORIE!CE$54:CI$69,5,FALSE)</f>
        <v>#N/A</v>
      </c>
    </row>
    <row r="28" spans="1:39" ht="25.5" customHeight="1">
      <c r="A28" s="92"/>
      <c r="B28" s="185"/>
      <c r="C28" s="187"/>
      <c r="D28" s="191" t="str">
        <f>Singoli!$C$9:$C$108&amp;" "&amp;Singoli!$B$9:$B$108</f>
        <v> </v>
      </c>
      <c r="E28" s="192">
        <f t="shared" si="0"/>
        <v>0</v>
      </c>
      <c r="F28" s="213"/>
      <c r="G28" s="214"/>
      <c r="H28" s="214"/>
      <c r="I28" s="92"/>
      <c r="J28" s="92"/>
      <c r="K28" s="92"/>
      <c r="L28" s="92"/>
      <c r="M28" s="92"/>
      <c r="N28" s="92"/>
      <c r="O28" s="92"/>
      <c r="P28" s="92"/>
      <c r="Q28" s="92"/>
      <c r="R28" s="192">
        <f t="shared" si="1"/>
        <v>0</v>
      </c>
      <c r="S28" s="93" t="e">
        <f>VLOOKUP(AC28&amp;"-"&amp;R28,CATEGORIE!AG:AH,2,FALSE)</f>
        <v>#N/A</v>
      </c>
      <c r="T28" s="192">
        <f t="shared" si="2"/>
        <v>1900</v>
      </c>
      <c r="U28" s="163">
        <f t="shared" si="3"/>
        <v>117</v>
      </c>
      <c r="V28" s="163">
        <f t="shared" si="4"/>
        <v>117</v>
      </c>
      <c r="W28" s="163" t="str">
        <f>IF($C$1&lt;&gt;"",VLOOKUP(Singoli!$U$9:$U$108,CATEGORIE!O:P,2),IF($C$2&lt;&gt;"",VLOOKUP(Singoli!$U$9:$U$108,CATEGORIE!FM:FN,2)))</f>
        <v>MAS</v>
      </c>
      <c r="X28" s="93" t="str">
        <f>VLOOKUP(Singoli!$U$9:$U$108,CATEGORIE!D:E,2)</f>
        <v>SEN</v>
      </c>
      <c r="Y28" s="163" t="e">
        <f>VLOOKUP(H28,CATEGORIE!F$2:G$14,2,FALSE)</f>
        <v>#N/A</v>
      </c>
      <c r="Z28" s="163" t="str">
        <f>IF(Singoli!$V28&gt;12,"NONPART",IF(Singoli!$V28&lt;=8,VLOOKUP(Singoli!$V28,CATEGORIE!BX$8:BY$15,2,FALSE),VLOOKUP(Singoli!$V28,CATEGORIE!CK$8:CL$11,2,FALSE)))</f>
        <v>NONPART</v>
      </c>
      <c r="AA28" s="163" t="str">
        <f>IF(Singoli!$Z28="NONPART","NONPART",IF(Singoli!$V28&lt;=8,VLOOKUP(H28,CATEGORIE!BZ$8:CA$20,2,FALSE),VLOOKUP(H28,CATEGORIE!CM$8:CN$20,2,FALSE)))</f>
        <v>NONPART</v>
      </c>
      <c r="AB28" s="163" t="e">
        <f t="shared" si="5"/>
        <v>#N/A</v>
      </c>
      <c r="AC28" s="93" t="e">
        <f t="shared" si="6"/>
        <v>#N/A</v>
      </c>
      <c r="AD28" s="163" t="e">
        <f>VLOOKUP(Singoli!$AC$9:$AC$108,CATEGORIE!K$3:M$34,3,FALSE)</f>
        <v>#N/A</v>
      </c>
      <c r="AE28" s="93" t="e">
        <f>CONCATENATE(Singoli!$W$9:$W$108,Singoli!$Y$9:$Y$108,Singoli!$G$9:$G$108)</f>
        <v>#N/A</v>
      </c>
      <c r="AF28" s="93">
        <f>IF(Singoli!$Z28&lt;&gt;"NONPART",CONCATENATE(Singoli!$Z28,Singoli!$AA$9:$AA$108,Singoli!$G$9:$G$108),"")</f>
      </c>
      <c r="AG28" s="129">
        <f>_xlfn.IFERROR(IF(Singoli!$AF28="","",(IF(AA28="U",VLOOKUP(Singoli!$AF28,CATEGORIE!$CE$8:$CF$12,2,FALSE),VLOOKUP(Singoli!$AF28,CATEGORIE!$CR$8:$CS$15,2,FALSE)))),0)</f>
      </c>
      <c r="AH28" s="129">
        <f>_xlfn.IFERROR(IF(Singoli!$AC28&lt;&gt;"",VLOOKUP(Singoli!$AC28,CATEGORIE!$K$3:$L$34,2,FALSE),""),0)</f>
        <v>0</v>
      </c>
      <c r="AI28" s="129">
        <f>_xlfn.IFERROR(IF(Singoli!$AE28&lt;&gt;"",IF($C$1&lt;&gt;"",(VLOOKUP(Singoli!$AE28,CATEGORIE!$T$3:$U$26,2,FALSE)),IF($C$2&lt;&gt;"",(VLOOKUP(Singoli!$AE28,CATEGORIE!$FR$3:$FS$31,2,FALSE))))),"")</f>
      </c>
      <c r="AJ28" s="90">
        <f>IF(Singoli!$I28=0,"",_xlfn.IFERROR(Singoli!$AH28&amp;" "&amp;S28,0))</f>
      </c>
      <c r="AK28" s="90">
        <f>_xlfn.IFERROR(IF(Singoli!$AE28&lt;&gt;"",IF($C$1&lt;&gt;"",(VLOOKUP(Singoli!$AE28,CATEGORIE!$T$3:$U$26,2,FALSE)),IF($C$2&lt;&gt;"",(VLOOKUP(Singoli!$AE28,CATEGORIE!$CE$54:$CF$69,2,FALSE))))),"")</f>
      </c>
      <c r="AL28" s="129"/>
      <c r="AM28" s="239" t="e">
        <f>VLOOKUP(Singoli!$AE28,CATEGORIE!CE$54:CI$69,5,FALSE)</f>
        <v>#N/A</v>
      </c>
    </row>
    <row r="29" spans="1:39" ht="25.5" customHeight="1">
      <c r="A29" s="92"/>
      <c r="B29" s="185"/>
      <c r="C29" s="187"/>
      <c r="D29" s="191" t="str">
        <f>Singoli!$C$9:$C$108&amp;" "&amp;Singoli!$B$9:$B$108</f>
        <v> </v>
      </c>
      <c r="E29" s="192">
        <f t="shared" si="0"/>
        <v>0</v>
      </c>
      <c r="F29" s="213"/>
      <c r="G29" s="214"/>
      <c r="H29" s="214"/>
      <c r="I29" s="92"/>
      <c r="J29" s="92"/>
      <c r="K29" s="92"/>
      <c r="L29" s="92"/>
      <c r="M29" s="92"/>
      <c r="N29" s="92"/>
      <c r="O29" s="92"/>
      <c r="P29" s="92"/>
      <c r="Q29" s="92"/>
      <c r="R29" s="192">
        <f t="shared" si="1"/>
        <v>0</v>
      </c>
      <c r="S29" s="93" t="e">
        <f>VLOOKUP(AC29&amp;"-"&amp;R29,CATEGORIE!AG:AH,2,FALSE)</f>
        <v>#N/A</v>
      </c>
      <c r="T29" s="192">
        <f t="shared" si="2"/>
        <v>1900</v>
      </c>
      <c r="U29" s="163">
        <f t="shared" si="3"/>
        <v>117</v>
      </c>
      <c r="V29" s="163">
        <f t="shared" si="4"/>
        <v>117</v>
      </c>
      <c r="W29" s="163" t="str">
        <f>IF($C$1&lt;&gt;"",VLOOKUP(Singoli!$U$9:$U$108,CATEGORIE!O:P,2),IF($C$2&lt;&gt;"",VLOOKUP(Singoli!$U$9:$U$108,CATEGORIE!FM:FN,2)))</f>
        <v>MAS</v>
      </c>
      <c r="X29" s="93" t="str">
        <f>VLOOKUP(Singoli!$U$9:$U$108,CATEGORIE!D:E,2)</f>
        <v>SEN</v>
      </c>
      <c r="Y29" s="163" t="e">
        <f>VLOOKUP(H29,CATEGORIE!F$2:G$14,2,FALSE)</f>
        <v>#N/A</v>
      </c>
      <c r="Z29" s="163" t="str">
        <f>IF(Singoli!$V29&gt;12,"NONPART",IF(Singoli!$V29&lt;=8,VLOOKUP(Singoli!$V29,CATEGORIE!BX$8:BY$15,2,FALSE),VLOOKUP(Singoli!$V29,CATEGORIE!CK$8:CL$11,2,FALSE)))</f>
        <v>NONPART</v>
      </c>
      <c r="AA29" s="163" t="str">
        <f>IF(Singoli!$Z29="NONPART","NONPART",IF(Singoli!$V29&lt;=8,VLOOKUP(H29,CATEGORIE!BZ$8:CA$20,2,FALSE),VLOOKUP(H29,CATEGORIE!CM$8:CN$20,2,FALSE)))</f>
        <v>NONPART</v>
      </c>
      <c r="AB29" s="163" t="e">
        <f t="shared" si="5"/>
        <v>#N/A</v>
      </c>
      <c r="AC29" s="93" t="e">
        <f t="shared" si="6"/>
        <v>#N/A</v>
      </c>
      <c r="AD29" s="163" t="e">
        <f>VLOOKUP(Singoli!$AC$9:$AC$108,CATEGORIE!K$3:M$34,3,FALSE)</f>
        <v>#N/A</v>
      </c>
      <c r="AE29" s="93" t="e">
        <f>CONCATENATE(Singoli!$W$9:$W$108,Singoli!$Y$9:$Y$108,Singoli!$G$9:$G$108)</f>
        <v>#N/A</v>
      </c>
      <c r="AF29" s="93">
        <f>IF(Singoli!$Z29&lt;&gt;"NONPART",CONCATENATE(Singoli!$Z29,Singoli!$AA$9:$AA$108,Singoli!$G$9:$G$108),"")</f>
      </c>
      <c r="AG29" s="129">
        <f>_xlfn.IFERROR(IF(Singoli!$AF29="","",(IF(AA29="U",VLOOKUP(Singoli!$AF29,CATEGORIE!$CE$8:$CF$12,2,FALSE),VLOOKUP(Singoli!$AF29,CATEGORIE!$CR$8:$CS$15,2,FALSE)))),0)</f>
      </c>
      <c r="AH29" s="129">
        <f>_xlfn.IFERROR(IF(Singoli!$AC29&lt;&gt;"",VLOOKUP(Singoli!$AC29,CATEGORIE!$K$3:$L$34,2,FALSE),""),0)</f>
        <v>0</v>
      </c>
      <c r="AI29" s="129">
        <f>_xlfn.IFERROR(IF(Singoli!$AE29&lt;&gt;"",IF($C$1&lt;&gt;"",(VLOOKUP(Singoli!$AE29,CATEGORIE!$T$3:$U$26,2,FALSE)),IF($C$2&lt;&gt;"",(VLOOKUP(Singoli!$AE29,CATEGORIE!$FR$3:$FS$31,2,FALSE))))),"")</f>
      </c>
      <c r="AJ29" s="90">
        <f>IF(Singoli!$I29=0,"",_xlfn.IFERROR(Singoli!$AH29&amp;" "&amp;S29,0))</f>
      </c>
      <c r="AK29" s="90">
        <f>_xlfn.IFERROR(IF(Singoli!$AE29&lt;&gt;"",IF($C$1&lt;&gt;"",(VLOOKUP(Singoli!$AE29,CATEGORIE!$T$3:$U$26,2,FALSE)),IF($C$2&lt;&gt;"",(VLOOKUP(Singoli!$AE29,CATEGORIE!$CE$54:$CF$69,2,FALSE))))),"")</f>
      </c>
      <c r="AL29" s="129"/>
      <c r="AM29" s="239" t="e">
        <f>VLOOKUP(Singoli!$AE29,CATEGORIE!CE$54:CI$69,5,FALSE)</f>
        <v>#N/A</v>
      </c>
    </row>
    <row r="30" spans="1:39" ht="25.5" customHeight="1">
      <c r="A30" s="92"/>
      <c r="B30" s="185"/>
      <c r="C30" s="187"/>
      <c r="D30" s="191" t="str">
        <f>Singoli!$C$9:$C$108&amp;" "&amp;Singoli!$B$9:$B$108</f>
        <v> </v>
      </c>
      <c r="E30" s="192">
        <f t="shared" si="0"/>
        <v>0</v>
      </c>
      <c r="F30" s="213"/>
      <c r="G30" s="214"/>
      <c r="H30" s="214"/>
      <c r="I30" s="92"/>
      <c r="J30" s="92"/>
      <c r="K30" s="92"/>
      <c r="L30" s="92"/>
      <c r="M30" s="92"/>
      <c r="N30" s="92"/>
      <c r="O30" s="92"/>
      <c r="P30" s="92"/>
      <c r="Q30" s="92"/>
      <c r="R30" s="192">
        <f t="shared" si="1"/>
        <v>0</v>
      </c>
      <c r="S30" s="93" t="e">
        <f>VLOOKUP(AC30&amp;"-"&amp;R30,CATEGORIE!AG:AH,2,FALSE)</f>
        <v>#N/A</v>
      </c>
      <c r="T30" s="192">
        <f t="shared" si="2"/>
        <v>1900</v>
      </c>
      <c r="U30" s="163">
        <f t="shared" si="3"/>
        <v>117</v>
      </c>
      <c r="V30" s="163">
        <f t="shared" si="4"/>
        <v>117</v>
      </c>
      <c r="W30" s="163" t="str">
        <f>IF($C$1&lt;&gt;"",VLOOKUP(Singoli!$U$9:$U$108,CATEGORIE!O:P,2),IF($C$2&lt;&gt;"",VLOOKUP(Singoli!$U$9:$U$108,CATEGORIE!FM:FN,2)))</f>
        <v>MAS</v>
      </c>
      <c r="X30" s="93" t="str">
        <f>VLOOKUP(Singoli!$U$9:$U$108,CATEGORIE!D:E,2)</f>
        <v>SEN</v>
      </c>
      <c r="Y30" s="163" t="e">
        <f>VLOOKUP(H30,CATEGORIE!F$2:G$14,2,FALSE)</f>
        <v>#N/A</v>
      </c>
      <c r="Z30" s="163" t="str">
        <f>IF(Singoli!$V30&gt;12,"NONPART",IF(Singoli!$V30&lt;=8,VLOOKUP(Singoli!$V30,CATEGORIE!BX$8:BY$15,2,FALSE),VLOOKUP(Singoli!$V30,CATEGORIE!CK$8:CL$11,2,FALSE)))</f>
        <v>NONPART</v>
      </c>
      <c r="AA30" s="163" t="str">
        <f>IF(Singoli!$Z30="NONPART","NONPART",IF(Singoli!$V30&lt;=8,VLOOKUP(H30,CATEGORIE!BZ$8:CA$20,2,FALSE),VLOOKUP(H30,CATEGORIE!CM$8:CN$20,2,FALSE)))</f>
        <v>NONPART</v>
      </c>
      <c r="AB30" s="163" t="e">
        <f t="shared" si="5"/>
        <v>#N/A</v>
      </c>
      <c r="AC30" s="93" t="e">
        <f t="shared" si="6"/>
        <v>#N/A</v>
      </c>
      <c r="AD30" s="163" t="e">
        <f>VLOOKUP(Singoli!$AC$9:$AC$108,CATEGORIE!K$3:M$34,3,FALSE)</f>
        <v>#N/A</v>
      </c>
      <c r="AE30" s="93" t="e">
        <f>CONCATENATE(Singoli!$W$9:$W$108,Singoli!$Y$9:$Y$108,Singoli!$G$9:$G$108)</f>
        <v>#N/A</v>
      </c>
      <c r="AF30" s="93">
        <f>IF(Singoli!$Z30&lt;&gt;"NONPART",CONCATENATE(Singoli!$Z30,Singoli!$AA$9:$AA$108,Singoli!$G$9:$G$108),"")</f>
      </c>
      <c r="AG30" s="129">
        <f>_xlfn.IFERROR(IF(Singoli!$AF30="","",(IF(AA30="U",VLOOKUP(Singoli!$AF30,CATEGORIE!$CE$8:$CF$12,2,FALSE),VLOOKUP(Singoli!$AF30,CATEGORIE!$CR$8:$CS$15,2,FALSE)))),0)</f>
      </c>
      <c r="AH30" s="129">
        <f>_xlfn.IFERROR(IF(Singoli!$AC30&lt;&gt;"",VLOOKUP(Singoli!$AC30,CATEGORIE!$K$3:$L$34,2,FALSE),""),0)</f>
        <v>0</v>
      </c>
      <c r="AI30" s="129">
        <f>_xlfn.IFERROR(IF(Singoli!$AE30&lt;&gt;"",IF($C$1&lt;&gt;"",(VLOOKUP(Singoli!$AE30,CATEGORIE!$T$3:$U$26,2,FALSE)),IF($C$2&lt;&gt;"",(VLOOKUP(Singoli!$AE30,CATEGORIE!$FR$3:$FS$31,2,FALSE))))),"")</f>
      </c>
      <c r="AJ30" s="90">
        <f>IF(Singoli!$I30=0,"",_xlfn.IFERROR(Singoli!$AH30&amp;" "&amp;S30,0))</f>
      </c>
      <c r="AK30" s="90">
        <f>_xlfn.IFERROR(IF(Singoli!$AE30&lt;&gt;"",IF($C$1&lt;&gt;"",(VLOOKUP(Singoli!$AE30,CATEGORIE!$T$3:$U$26,2,FALSE)),IF($C$2&lt;&gt;"",(VLOOKUP(Singoli!$AE30,CATEGORIE!$CE$54:$CF$69,2,FALSE))))),"")</f>
      </c>
      <c r="AL30" s="129"/>
      <c r="AM30" s="239" t="e">
        <f>VLOOKUP(Singoli!$AE30,CATEGORIE!CE$54:CI$69,5,FALSE)</f>
        <v>#N/A</v>
      </c>
    </row>
    <row r="31" spans="1:39" ht="25.5" customHeight="1">
      <c r="A31" s="92"/>
      <c r="B31" s="185"/>
      <c r="C31" s="187"/>
      <c r="D31" s="191" t="str">
        <f>Singoli!$C$9:$C$108&amp;" "&amp;Singoli!$B$9:$B$108</f>
        <v> </v>
      </c>
      <c r="E31" s="192">
        <f t="shared" si="0"/>
        <v>0</v>
      </c>
      <c r="F31" s="213"/>
      <c r="G31" s="214"/>
      <c r="H31" s="214"/>
      <c r="I31" s="92"/>
      <c r="J31" s="92"/>
      <c r="K31" s="92"/>
      <c r="L31" s="92"/>
      <c r="M31" s="92"/>
      <c r="N31" s="92"/>
      <c r="O31" s="92"/>
      <c r="P31" s="92"/>
      <c r="Q31" s="92"/>
      <c r="R31" s="192">
        <f t="shared" si="1"/>
        <v>0</v>
      </c>
      <c r="S31" s="93" t="e">
        <f>VLOOKUP(AC31&amp;"-"&amp;R31,CATEGORIE!AG:AH,2,FALSE)</f>
        <v>#N/A</v>
      </c>
      <c r="T31" s="192">
        <f t="shared" si="2"/>
        <v>1900</v>
      </c>
      <c r="U31" s="163">
        <f t="shared" si="3"/>
        <v>117</v>
      </c>
      <c r="V31" s="163">
        <f t="shared" si="4"/>
        <v>117</v>
      </c>
      <c r="W31" s="163" t="str">
        <f>IF($C$1&lt;&gt;"",VLOOKUP(Singoli!$U$9:$U$108,CATEGORIE!O:P,2),IF($C$2&lt;&gt;"",VLOOKUP(Singoli!$U$9:$U$108,CATEGORIE!FM:FN,2)))</f>
        <v>MAS</v>
      </c>
      <c r="X31" s="93" t="str">
        <f>VLOOKUP(Singoli!$U$9:$U$108,CATEGORIE!D:E,2)</f>
        <v>SEN</v>
      </c>
      <c r="Y31" s="163" t="e">
        <f>VLOOKUP(H31,CATEGORIE!F$2:G$14,2,FALSE)</f>
        <v>#N/A</v>
      </c>
      <c r="Z31" s="163" t="str">
        <f>IF(Singoli!$V31&gt;12,"NONPART",IF(Singoli!$V31&lt;=8,VLOOKUP(Singoli!$V31,CATEGORIE!BX$8:BY$15,2,FALSE),VLOOKUP(Singoli!$V31,CATEGORIE!CK$8:CL$11,2,FALSE)))</f>
        <v>NONPART</v>
      </c>
      <c r="AA31" s="163" t="str">
        <f>IF(Singoli!$Z31="NONPART","NONPART",IF(Singoli!$V31&lt;=8,VLOOKUP(H31,CATEGORIE!BZ$8:CA$20,2,FALSE),VLOOKUP(H31,CATEGORIE!CM$8:CN$20,2,FALSE)))</f>
        <v>NONPART</v>
      </c>
      <c r="AB31" s="163" t="e">
        <f t="shared" si="5"/>
        <v>#N/A</v>
      </c>
      <c r="AC31" s="93" t="e">
        <f t="shared" si="6"/>
        <v>#N/A</v>
      </c>
      <c r="AD31" s="163" t="e">
        <f>VLOOKUP(Singoli!$AC$9:$AC$108,CATEGORIE!K$3:M$34,3,FALSE)</f>
        <v>#N/A</v>
      </c>
      <c r="AE31" s="93" t="e">
        <f>CONCATENATE(Singoli!$W$9:$W$108,Singoli!$Y$9:$Y$108,Singoli!$G$9:$G$108)</f>
        <v>#N/A</v>
      </c>
      <c r="AF31" s="93">
        <f>IF(Singoli!$Z31&lt;&gt;"NONPART",CONCATENATE(Singoli!$Z31,Singoli!$AA$9:$AA$108,Singoli!$G$9:$G$108),"")</f>
      </c>
      <c r="AG31" s="129">
        <f>_xlfn.IFERROR(IF(Singoli!$AF31="","",(IF(AA31="U",VLOOKUP(Singoli!$AF31,CATEGORIE!$CE$8:$CF$12,2,FALSE),VLOOKUP(Singoli!$AF31,CATEGORIE!$CR$8:$CS$15,2,FALSE)))),0)</f>
      </c>
      <c r="AH31" s="129">
        <f>_xlfn.IFERROR(IF(Singoli!$AC31&lt;&gt;"",VLOOKUP(Singoli!$AC31,CATEGORIE!$K$3:$L$34,2,FALSE),""),0)</f>
        <v>0</v>
      </c>
      <c r="AI31" s="129">
        <f>_xlfn.IFERROR(IF(Singoli!$AE31&lt;&gt;"",IF($C$1&lt;&gt;"",(VLOOKUP(Singoli!$AE31,CATEGORIE!$T$3:$U$26,2,FALSE)),IF($C$2&lt;&gt;"",(VLOOKUP(Singoli!$AE31,CATEGORIE!$FR$3:$FS$31,2,FALSE))))),"")</f>
      </c>
      <c r="AJ31" s="90">
        <f>IF(Singoli!$I31=0,"",_xlfn.IFERROR(Singoli!$AH31&amp;" "&amp;S31,0))</f>
      </c>
      <c r="AK31" s="90">
        <f>_xlfn.IFERROR(IF(Singoli!$AE31&lt;&gt;"",IF($C$1&lt;&gt;"",(VLOOKUP(Singoli!$AE31,CATEGORIE!$T$3:$U$26,2,FALSE)),IF($C$2&lt;&gt;"",(VLOOKUP(Singoli!$AE31,CATEGORIE!$CE$54:$CF$69,2,FALSE))))),"")</f>
      </c>
      <c r="AL31" s="129"/>
      <c r="AM31" s="239" t="e">
        <f>VLOOKUP(Singoli!$AE31,CATEGORIE!CE$54:CI$69,5,FALSE)</f>
        <v>#N/A</v>
      </c>
    </row>
    <row r="32" spans="1:39" ht="25.5" customHeight="1">
      <c r="A32" s="92"/>
      <c r="B32" s="185"/>
      <c r="C32" s="187"/>
      <c r="D32" s="191" t="str">
        <f>Singoli!$C$9:$C$108&amp;" "&amp;Singoli!$B$9:$B$108</f>
        <v> </v>
      </c>
      <c r="E32" s="192">
        <f t="shared" si="0"/>
        <v>0</v>
      </c>
      <c r="F32" s="213"/>
      <c r="G32" s="214"/>
      <c r="H32" s="214"/>
      <c r="I32" s="92"/>
      <c r="J32" s="92"/>
      <c r="K32" s="92"/>
      <c r="L32" s="92"/>
      <c r="M32" s="92"/>
      <c r="N32" s="92"/>
      <c r="O32" s="92"/>
      <c r="P32" s="92"/>
      <c r="Q32" s="92"/>
      <c r="R32" s="192">
        <f t="shared" si="1"/>
        <v>0</v>
      </c>
      <c r="S32" s="93" t="e">
        <f>VLOOKUP(AC32&amp;"-"&amp;R32,CATEGORIE!AG:AH,2,FALSE)</f>
        <v>#N/A</v>
      </c>
      <c r="T32" s="192">
        <f t="shared" si="2"/>
        <v>1900</v>
      </c>
      <c r="U32" s="163">
        <f t="shared" si="3"/>
        <v>117</v>
      </c>
      <c r="V32" s="163">
        <f t="shared" si="4"/>
        <v>117</v>
      </c>
      <c r="W32" s="163" t="str">
        <f>IF($C$1&lt;&gt;"",VLOOKUP(Singoli!$U$9:$U$108,CATEGORIE!O:P,2),IF($C$2&lt;&gt;"",VLOOKUP(Singoli!$U$9:$U$108,CATEGORIE!FM:FN,2)))</f>
        <v>MAS</v>
      </c>
      <c r="X32" s="93" t="str">
        <f>VLOOKUP(Singoli!$U$9:$U$108,CATEGORIE!D:E,2)</f>
        <v>SEN</v>
      </c>
      <c r="Y32" s="163" t="e">
        <f>VLOOKUP(H32,CATEGORIE!F$2:G$14,2,FALSE)</f>
        <v>#N/A</v>
      </c>
      <c r="Z32" s="163" t="str">
        <f>IF(Singoli!$V32&gt;12,"NONPART",IF(Singoli!$V32&lt;=8,VLOOKUP(Singoli!$V32,CATEGORIE!BX$8:BY$15,2,FALSE),VLOOKUP(Singoli!$V32,CATEGORIE!CK$8:CL$11,2,FALSE)))</f>
        <v>NONPART</v>
      </c>
      <c r="AA32" s="163" t="str">
        <f>IF(Singoli!$Z32="NONPART","NONPART",IF(Singoli!$V32&lt;=8,VLOOKUP(H32,CATEGORIE!BZ$8:CA$20,2,FALSE),VLOOKUP(H32,CATEGORIE!CM$8:CN$20,2,FALSE)))</f>
        <v>NONPART</v>
      </c>
      <c r="AB32" s="163" t="e">
        <f t="shared" si="5"/>
        <v>#N/A</v>
      </c>
      <c r="AC32" s="93" t="e">
        <f t="shared" si="6"/>
        <v>#N/A</v>
      </c>
      <c r="AD32" s="163" t="e">
        <f>VLOOKUP(Singoli!$AC$9:$AC$108,CATEGORIE!K$3:M$34,3,FALSE)</f>
        <v>#N/A</v>
      </c>
      <c r="AE32" s="93" t="e">
        <f>CONCATENATE(Singoli!$W$9:$W$108,Singoli!$Y$9:$Y$108,Singoli!$G$9:$G$108)</f>
        <v>#N/A</v>
      </c>
      <c r="AF32" s="93">
        <f>IF(Singoli!$Z32&lt;&gt;"NONPART",CONCATENATE(Singoli!$Z32,Singoli!$AA$9:$AA$108,Singoli!$G$9:$G$108),"")</f>
      </c>
      <c r="AG32" s="129">
        <f>_xlfn.IFERROR(IF(Singoli!$AF32="","",(IF(AA32="U",VLOOKUP(Singoli!$AF32,CATEGORIE!$CE$8:$CF$12,2,FALSE),VLOOKUP(Singoli!$AF32,CATEGORIE!$CR$8:$CS$15,2,FALSE)))),0)</f>
      </c>
      <c r="AH32" s="129">
        <f>_xlfn.IFERROR(IF(Singoli!$AC32&lt;&gt;"",VLOOKUP(Singoli!$AC32,CATEGORIE!$K$3:$L$34,2,FALSE),""),0)</f>
        <v>0</v>
      </c>
      <c r="AI32" s="129">
        <f>_xlfn.IFERROR(IF(Singoli!$AE32&lt;&gt;"",IF($C$1&lt;&gt;"",(VLOOKUP(Singoli!$AE32,CATEGORIE!$T$3:$U$26,2,FALSE)),IF($C$2&lt;&gt;"",(VLOOKUP(Singoli!$AE32,CATEGORIE!$FR$3:$FS$31,2,FALSE))))),"")</f>
      </c>
      <c r="AJ32" s="90">
        <f>IF(Singoli!$I32=0,"",_xlfn.IFERROR(Singoli!$AH32&amp;" "&amp;S32,0))</f>
      </c>
      <c r="AK32" s="90">
        <f>_xlfn.IFERROR(IF(Singoli!$AE32&lt;&gt;"",IF($C$1&lt;&gt;"",(VLOOKUP(Singoli!$AE32,CATEGORIE!$T$3:$U$26,2,FALSE)),IF($C$2&lt;&gt;"",(VLOOKUP(Singoli!$AE32,CATEGORIE!$CE$54:$CF$69,2,FALSE))))),"")</f>
      </c>
      <c r="AL32" s="129"/>
      <c r="AM32" s="239" t="e">
        <f>VLOOKUP(Singoli!$AE32,CATEGORIE!CE$54:CI$69,5,FALSE)</f>
        <v>#N/A</v>
      </c>
    </row>
    <row r="33" spans="1:39" ht="25.5" customHeight="1">
      <c r="A33" s="92"/>
      <c r="B33" s="185"/>
      <c r="C33" s="187"/>
      <c r="D33" s="191" t="str">
        <f>Singoli!$C$9:$C$108&amp;" "&amp;Singoli!$B$9:$B$108</f>
        <v> </v>
      </c>
      <c r="E33" s="192">
        <f t="shared" si="0"/>
        <v>0</v>
      </c>
      <c r="F33" s="213"/>
      <c r="G33" s="214"/>
      <c r="H33" s="214"/>
      <c r="I33" s="92"/>
      <c r="J33" s="92"/>
      <c r="K33" s="92"/>
      <c r="L33" s="92"/>
      <c r="M33" s="92"/>
      <c r="N33" s="92"/>
      <c r="O33" s="92"/>
      <c r="P33" s="92"/>
      <c r="Q33" s="92"/>
      <c r="R33" s="192">
        <f t="shared" si="1"/>
        <v>0</v>
      </c>
      <c r="S33" s="93" t="e">
        <f>VLOOKUP(AC33&amp;"-"&amp;R33,CATEGORIE!AG:AH,2,FALSE)</f>
        <v>#N/A</v>
      </c>
      <c r="T33" s="192">
        <f t="shared" si="2"/>
        <v>1900</v>
      </c>
      <c r="U33" s="163">
        <f t="shared" si="3"/>
        <v>117</v>
      </c>
      <c r="V33" s="163">
        <f t="shared" si="4"/>
        <v>117</v>
      </c>
      <c r="W33" s="163" t="str">
        <f>IF($C$1&lt;&gt;"",VLOOKUP(Singoli!$U$9:$U$108,CATEGORIE!O:P,2),IF($C$2&lt;&gt;"",VLOOKUP(Singoli!$U$9:$U$108,CATEGORIE!FM:FN,2)))</f>
        <v>MAS</v>
      </c>
      <c r="X33" s="93" t="str">
        <f>VLOOKUP(Singoli!$U$9:$U$108,CATEGORIE!D:E,2)</f>
        <v>SEN</v>
      </c>
      <c r="Y33" s="163" t="e">
        <f>VLOOKUP(H33,CATEGORIE!F$2:G$14,2,FALSE)</f>
        <v>#N/A</v>
      </c>
      <c r="Z33" s="163" t="str">
        <f>IF(Singoli!$V33&gt;12,"NONPART",IF(Singoli!$V33&lt;=8,VLOOKUP(Singoli!$V33,CATEGORIE!BX$8:BY$15,2,FALSE),VLOOKUP(Singoli!$V33,CATEGORIE!CK$8:CL$11,2,FALSE)))</f>
        <v>NONPART</v>
      </c>
      <c r="AA33" s="163" t="str">
        <f>IF(Singoli!$Z33="NONPART","NONPART",IF(Singoli!$V33&lt;=8,VLOOKUP(H33,CATEGORIE!BZ$8:CA$20,2,FALSE),VLOOKUP(H33,CATEGORIE!CM$8:CN$20,2,FALSE)))</f>
        <v>NONPART</v>
      </c>
      <c r="AB33" s="163" t="e">
        <f t="shared" si="5"/>
        <v>#N/A</v>
      </c>
      <c r="AC33" s="93" t="e">
        <f t="shared" si="6"/>
        <v>#N/A</v>
      </c>
      <c r="AD33" s="163" t="e">
        <f>VLOOKUP(Singoli!$AC$9:$AC$108,CATEGORIE!K$3:M$34,3,FALSE)</f>
        <v>#N/A</v>
      </c>
      <c r="AE33" s="93" t="e">
        <f>CONCATENATE(Singoli!$W$9:$W$108,Singoli!$Y$9:$Y$108,Singoli!$G$9:$G$108)</f>
        <v>#N/A</v>
      </c>
      <c r="AF33" s="93">
        <f>IF(Singoli!$Z33&lt;&gt;"NONPART",CONCATENATE(Singoli!$Z33,Singoli!$AA$9:$AA$108,Singoli!$G$9:$G$108),"")</f>
      </c>
      <c r="AG33" s="129">
        <f>_xlfn.IFERROR(IF(Singoli!$AF33="","",(IF(AA33="U",VLOOKUP(Singoli!$AF33,CATEGORIE!$CE$8:$CF$12,2,FALSE),VLOOKUP(Singoli!$AF33,CATEGORIE!$CR$8:$CS$15,2,FALSE)))),0)</f>
      </c>
      <c r="AH33" s="129">
        <f>_xlfn.IFERROR(IF(Singoli!$AC33&lt;&gt;"",VLOOKUP(Singoli!$AC33,CATEGORIE!$K$3:$L$34,2,FALSE),""),0)</f>
        <v>0</v>
      </c>
      <c r="AI33" s="129">
        <f>_xlfn.IFERROR(IF(Singoli!$AE33&lt;&gt;"",IF($C$1&lt;&gt;"",(VLOOKUP(Singoli!$AE33,CATEGORIE!$T$3:$U$26,2,FALSE)),IF($C$2&lt;&gt;"",(VLOOKUP(Singoli!$AE33,CATEGORIE!$FR$3:$FS$31,2,FALSE))))),"")</f>
      </c>
      <c r="AJ33" s="90">
        <f>IF(Singoli!$I33=0,"",_xlfn.IFERROR(Singoli!$AH33&amp;" "&amp;S33,0))</f>
      </c>
      <c r="AK33" s="90">
        <f>_xlfn.IFERROR(IF(Singoli!$AE33&lt;&gt;"",IF($C$1&lt;&gt;"",(VLOOKUP(Singoli!$AE33,CATEGORIE!$T$3:$U$26,2,FALSE)),IF($C$2&lt;&gt;"",(VLOOKUP(Singoli!$AE33,CATEGORIE!$CE$54:$CF$69,2,FALSE))))),"")</f>
      </c>
      <c r="AL33" s="129"/>
      <c r="AM33" s="239" t="e">
        <f>VLOOKUP(Singoli!$AE33,CATEGORIE!CE$54:CI$69,5,FALSE)</f>
        <v>#N/A</v>
      </c>
    </row>
    <row r="34" spans="1:39" ht="25.5" customHeight="1">
      <c r="A34" s="92"/>
      <c r="B34" s="185"/>
      <c r="C34" s="187"/>
      <c r="D34" s="191" t="str">
        <f>Singoli!$C$9:$C$108&amp;" "&amp;Singoli!$B$9:$B$108</f>
        <v> </v>
      </c>
      <c r="E34" s="192">
        <f t="shared" si="0"/>
        <v>0</v>
      </c>
      <c r="F34" s="213"/>
      <c r="G34" s="214"/>
      <c r="H34" s="214"/>
      <c r="I34" s="92"/>
      <c r="J34" s="92"/>
      <c r="K34" s="92"/>
      <c r="L34" s="92"/>
      <c r="M34" s="92"/>
      <c r="N34" s="92"/>
      <c r="O34" s="92"/>
      <c r="P34" s="92"/>
      <c r="Q34" s="92"/>
      <c r="R34" s="192">
        <f t="shared" si="1"/>
        <v>0</v>
      </c>
      <c r="S34" s="93" t="e">
        <f>VLOOKUP(AC34&amp;"-"&amp;R34,CATEGORIE!AG:AH,2,FALSE)</f>
        <v>#N/A</v>
      </c>
      <c r="T34" s="192">
        <f t="shared" si="2"/>
        <v>1900</v>
      </c>
      <c r="U34" s="163">
        <f t="shared" si="3"/>
        <v>117</v>
      </c>
      <c r="V34" s="163">
        <f t="shared" si="4"/>
        <v>117</v>
      </c>
      <c r="W34" s="163" t="str">
        <f>IF($C$1&lt;&gt;"",VLOOKUP(Singoli!$U$9:$U$108,CATEGORIE!O:P,2),IF($C$2&lt;&gt;"",VLOOKUP(Singoli!$U$9:$U$108,CATEGORIE!FM:FN,2)))</f>
        <v>MAS</v>
      </c>
      <c r="X34" s="93" t="str">
        <f>VLOOKUP(Singoli!$U$9:$U$108,CATEGORIE!D:E,2)</f>
        <v>SEN</v>
      </c>
      <c r="Y34" s="163" t="e">
        <f>VLOOKUP(H34,CATEGORIE!F$2:G$14,2,FALSE)</f>
        <v>#N/A</v>
      </c>
      <c r="Z34" s="163" t="str">
        <f>IF(Singoli!$V34&gt;12,"NONPART",IF(Singoli!$V34&lt;=8,VLOOKUP(Singoli!$V34,CATEGORIE!BX$8:BY$15,2,FALSE),VLOOKUP(Singoli!$V34,CATEGORIE!CK$8:CL$11,2,FALSE)))</f>
        <v>NONPART</v>
      </c>
      <c r="AA34" s="163" t="str">
        <f>IF(Singoli!$Z34="NONPART","NONPART",IF(Singoli!$V34&lt;=8,VLOOKUP(H34,CATEGORIE!BZ$8:CA$20,2,FALSE),VLOOKUP(H34,CATEGORIE!CM$8:CN$20,2,FALSE)))</f>
        <v>NONPART</v>
      </c>
      <c r="AB34" s="163" t="e">
        <f t="shared" si="5"/>
        <v>#N/A</v>
      </c>
      <c r="AC34" s="93" t="e">
        <f t="shared" si="6"/>
        <v>#N/A</v>
      </c>
      <c r="AD34" s="163" t="e">
        <f>VLOOKUP(Singoli!$AC$9:$AC$108,CATEGORIE!K$3:M$34,3,FALSE)</f>
        <v>#N/A</v>
      </c>
      <c r="AE34" s="93" t="e">
        <f>CONCATENATE(Singoli!$W$9:$W$108,Singoli!$Y$9:$Y$108,Singoli!$G$9:$G$108)</f>
        <v>#N/A</v>
      </c>
      <c r="AF34" s="93">
        <f>IF(Singoli!$Z34&lt;&gt;"NONPART",CONCATENATE(Singoli!$Z34,Singoli!$AA$9:$AA$108,Singoli!$G$9:$G$108),"")</f>
      </c>
      <c r="AG34" s="129">
        <f>_xlfn.IFERROR(IF(Singoli!$AF34="","",(IF(AA34="U",VLOOKUP(Singoli!$AF34,CATEGORIE!$CE$8:$CF$12,2,FALSE),VLOOKUP(Singoli!$AF34,CATEGORIE!$CR$8:$CS$15,2,FALSE)))),0)</f>
      </c>
      <c r="AH34" s="129">
        <f>_xlfn.IFERROR(IF(Singoli!$AC34&lt;&gt;"",VLOOKUP(Singoli!$AC34,CATEGORIE!$K$3:$L$34,2,FALSE),""),0)</f>
        <v>0</v>
      </c>
      <c r="AI34" s="129">
        <f>_xlfn.IFERROR(IF(Singoli!$AE34&lt;&gt;"",IF($C$1&lt;&gt;"",(VLOOKUP(Singoli!$AE34,CATEGORIE!$T$3:$U$26,2,FALSE)),IF($C$2&lt;&gt;"",(VLOOKUP(Singoli!$AE34,CATEGORIE!$FR$3:$FS$31,2,FALSE))))),"")</f>
      </c>
      <c r="AJ34" s="90">
        <f>IF(Singoli!$I34=0,"",_xlfn.IFERROR(Singoli!$AH34&amp;" "&amp;S34,0))</f>
      </c>
      <c r="AK34" s="90">
        <f>_xlfn.IFERROR(IF(Singoli!$AE34&lt;&gt;"",IF($C$1&lt;&gt;"",(VLOOKUP(Singoli!$AE34,CATEGORIE!$T$3:$U$26,2,FALSE)),IF($C$2&lt;&gt;"",(VLOOKUP(Singoli!$AE34,CATEGORIE!$CE$54:$CF$69,2,FALSE))))),"")</f>
      </c>
      <c r="AL34" s="129"/>
      <c r="AM34" s="239" t="e">
        <f>VLOOKUP(Singoli!$AE34,CATEGORIE!CE$54:CI$69,5,FALSE)</f>
        <v>#N/A</v>
      </c>
    </row>
    <row r="35" spans="1:39" ht="25.5" customHeight="1">
      <c r="A35" s="92"/>
      <c r="B35" s="185"/>
      <c r="C35" s="187"/>
      <c r="D35" s="191" t="str">
        <f>Singoli!$C$9:$C$108&amp;" "&amp;Singoli!$B$9:$B$108</f>
        <v> </v>
      </c>
      <c r="E35" s="192">
        <f t="shared" si="0"/>
        <v>0</v>
      </c>
      <c r="F35" s="213"/>
      <c r="G35" s="214"/>
      <c r="H35" s="214"/>
      <c r="I35" s="92"/>
      <c r="J35" s="92"/>
      <c r="K35" s="92"/>
      <c r="L35" s="92"/>
      <c r="M35" s="92"/>
      <c r="N35" s="92"/>
      <c r="O35" s="92"/>
      <c r="P35" s="92"/>
      <c r="Q35" s="92"/>
      <c r="R35" s="192">
        <f t="shared" si="1"/>
        <v>0</v>
      </c>
      <c r="S35" s="93" t="e">
        <f>VLOOKUP(AC35&amp;"-"&amp;R35,CATEGORIE!AG:AH,2,FALSE)</f>
        <v>#N/A</v>
      </c>
      <c r="T35" s="192">
        <f t="shared" si="2"/>
        <v>1900</v>
      </c>
      <c r="U35" s="163">
        <f t="shared" si="3"/>
        <v>117</v>
      </c>
      <c r="V35" s="163">
        <f t="shared" si="4"/>
        <v>117</v>
      </c>
      <c r="W35" s="163" t="str">
        <f>IF($C$1&lt;&gt;"",VLOOKUP(Singoli!$U$9:$U$108,CATEGORIE!O:P,2),IF($C$2&lt;&gt;"",VLOOKUP(Singoli!$U$9:$U$108,CATEGORIE!FM:FN,2)))</f>
        <v>MAS</v>
      </c>
      <c r="X35" s="93" t="str">
        <f>VLOOKUP(Singoli!$U$9:$U$108,CATEGORIE!D:E,2)</f>
        <v>SEN</v>
      </c>
      <c r="Y35" s="163" t="e">
        <f>VLOOKUP(H35,CATEGORIE!F$2:G$14,2,FALSE)</f>
        <v>#N/A</v>
      </c>
      <c r="Z35" s="163" t="str">
        <f>IF(Singoli!$V35&gt;12,"NONPART",IF(Singoli!$V35&lt;=8,VLOOKUP(Singoli!$V35,CATEGORIE!BX$8:BY$15,2,FALSE),VLOOKUP(Singoli!$V35,CATEGORIE!CK$8:CL$11,2,FALSE)))</f>
        <v>NONPART</v>
      </c>
      <c r="AA35" s="163" t="str">
        <f>IF(Singoli!$Z35="NONPART","NONPART",IF(Singoli!$V35&lt;=8,VLOOKUP(H35,CATEGORIE!BZ$8:CA$20,2,FALSE),VLOOKUP(H35,CATEGORIE!CM$8:CN$20,2,FALSE)))</f>
        <v>NONPART</v>
      </c>
      <c r="AB35" s="163" t="e">
        <f t="shared" si="5"/>
        <v>#N/A</v>
      </c>
      <c r="AC35" s="93" t="e">
        <f t="shared" si="6"/>
        <v>#N/A</v>
      </c>
      <c r="AD35" s="163" t="e">
        <f>VLOOKUP(Singoli!$AC$9:$AC$108,CATEGORIE!K$3:M$34,3,FALSE)</f>
        <v>#N/A</v>
      </c>
      <c r="AE35" s="93" t="e">
        <f>CONCATENATE(Singoli!$W$9:$W$108,Singoli!$Y$9:$Y$108,Singoli!$G$9:$G$108)</f>
        <v>#N/A</v>
      </c>
      <c r="AF35" s="93">
        <f>IF(Singoli!$Z35&lt;&gt;"NONPART",CONCATENATE(Singoli!$Z35,Singoli!$AA$9:$AA$108,Singoli!$G$9:$G$108),"")</f>
      </c>
      <c r="AG35" s="129">
        <f>_xlfn.IFERROR(IF(Singoli!$AF35="","",(IF(AA35="U",VLOOKUP(Singoli!$AF35,CATEGORIE!$CE$8:$CF$12,2,FALSE),VLOOKUP(Singoli!$AF35,CATEGORIE!$CR$8:$CS$15,2,FALSE)))),0)</f>
      </c>
      <c r="AH35" s="129">
        <f>_xlfn.IFERROR(IF(Singoli!$AC35&lt;&gt;"",VLOOKUP(Singoli!$AC35,CATEGORIE!$K$3:$L$34,2,FALSE),""),0)</f>
        <v>0</v>
      </c>
      <c r="AI35" s="129">
        <f>_xlfn.IFERROR(IF(Singoli!$AE35&lt;&gt;"",IF($C$1&lt;&gt;"",(VLOOKUP(Singoli!$AE35,CATEGORIE!$T$3:$U$26,2,FALSE)),IF($C$2&lt;&gt;"",(VLOOKUP(Singoli!$AE35,CATEGORIE!$FR$3:$FS$31,2,FALSE))))),"")</f>
      </c>
      <c r="AJ35" s="90">
        <f>IF(Singoli!$I35=0,"",_xlfn.IFERROR(Singoli!$AH35&amp;" "&amp;S35,0))</f>
      </c>
      <c r="AK35" s="90">
        <f>_xlfn.IFERROR(IF(Singoli!$AE35&lt;&gt;"",IF($C$1&lt;&gt;"",(VLOOKUP(Singoli!$AE35,CATEGORIE!$T$3:$U$26,2,FALSE)),IF($C$2&lt;&gt;"",(VLOOKUP(Singoli!$AE35,CATEGORIE!$CE$54:$CF$69,2,FALSE))))),"")</f>
      </c>
      <c r="AL35" s="129"/>
      <c r="AM35" s="239" t="e">
        <f>VLOOKUP(Singoli!$AE35,CATEGORIE!CE$54:CI$69,5,FALSE)</f>
        <v>#N/A</v>
      </c>
    </row>
    <row r="36" spans="1:39" ht="25.5" customHeight="1">
      <c r="A36" s="92"/>
      <c r="B36" s="185"/>
      <c r="C36" s="187"/>
      <c r="D36" s="191" t="str">
        <f>Singoli!$C$9:$C$108&amp;" "&amp;Singoli!$B$9:$B$108</f>
        <v> </v>
      </c>
      <c r="E36" s="192">
        <f t="shared" si="0"/>
        <v>0</v>
      </c>
      <c r="F36" s="213"/>
      <c r="G36" s="214"/>
      <c r="H36" s="214"/>
      <c r="I36" s="92"/>
      <c r="J36" s="92" t="s">
        <v>3890</v>
      </c>
      <c r="K36" s="92"/>
      <c r="L36" s="92"/>
      <c r="M36" s="92"/>
      <c r="N36" s="92"/>
      <c r="O36" s="92"/>
      <c r="P36" s="92"/>
      <c r="Q36" s="92"/>
      <c r="R36" s="192">
        <f t="shared" si="1"/>
        <v>0</v>
      </c>
      <c r="S36" s="93" t="e">
        <f>VLOOKUP(AC36&amp;"-"&amp;R36,CATEGORIE!AG:AH,2,FALSE)</f>
        <v>#N/A</v>
      </c>
      <c r="T36" s="192">
        <f t="shared" si="2"/>
        <v>1900</v>
      </c>
      <c r="U36" s="163">
        <f t="shared" si="3"/>
        <v>117</v>
      </c>
      <c r="V36" s="163">
        <f t="shared" si="4"/>
        <v>117</v>
      </c>
      <c r="W36" s="163" t="str">
        <f>IF($C$1&lt;&gt;"",VLOOKUP(Singoli!$U$9:$U$108,CATEGORIE!O:P,2),IF($C$2&lt;&gt;"",VLOOKUP(Singoli!$U$9:$U$108,CATEGORIE!FM:FN,2)))</f>
        <v>MAS</v>
      </c>
      <c r="X36" s="93" t="str">
        <f>VLOOKUP(Singoli!$U$9:$U$108,CATEGORIE!D:E,2)</f>
        <v>SEN</v>
      </c>
      <c r="Y36" s="163" t="e">
        <f>VLOOKUP(H36,CATEGORIE!F$2:G$14,2,FALSE)</f>
        <v>#N/A</v>
      </c>
      <c r="Z36" s="163" t="str">
        <f>IF(Singoli!$V36&gt;12,"NONPART",IF(Singoli!$V36&lt;=8,VLOOKUP(Singoli!$V36,CATEGORIE!BX$8:BY$15,2,FALSE),VLOOKUP(Singoli!$V36,CATEGORIE!CK$8:CL$11,2,FALSE)))</f>
        <v>NONPART</v>
      </c>
      <c r="AA36" s="163" t="str">
        <f>IF(Singoli!$Z36="NONPART","NONPART",IF(Singoli!$V36&lt;=8,VLOOKUP(H36,CATEGORIE!BZ$8:CA$20,2,FALSE),VLOOKUP(H36,CATEGORIE!CM$8:CN$20,2,FALSE)))</f>
        <v>NONPART</v>
      </c>
      <c r="AB36" s="163" t="e">
        <f t="shared" si="5"/>
        <v>#N/A</v>
      </c>
      <c r="AC36" s="93" t="e">
        <f t="shared" si="6"/>
        <v>#N/A</v>
      </c>
      <c r="AD36" s="163" t="e">
        <f>VLOOKUP(Singoli!$AC$9:$AC$108,CATEGORIE!K$3:M$34,3,FALSE)</f>
        <v>#N/A</v>
      </c>
      <c r="AE36" s="93" t="e">
        <f>CONCATENATE(Singoli!$W$9:$W$108,Singoli!$Y$9:$Y$108,Singoli!$G$9:$G$108)</f>
        <v>#N/A</v>
      </c>
      <c r="AF36" s="93">
        <f>IF(Singoli!$Z36&lt;&gt;"NONPART",CONCATENATE(Singoli!$Z36,Singoli!$AA$9:$AA$108,Singoli!$G$9:$G$108),"")</f>
      </c>
      <c r="AG36" s="129">
        <f>_xlfn.IFERROR(IF(Singoli!$AF36="","",(IF(AA36="U",VLOOKUP(Singoli!$AF36,CATEGORIE!$CE$8:$CF$12,2,FALSE),VLOOKUP(Singoli!$AF36,CATEGORIE!$CR$8:$CS$15,2,FALSE)))),0)</f>
      </c>
      <c r="AH36" s="129">
        <f>_xlfn.IFERROR(IF(Singoli!$AC36&lt;&gt;"",VLOOKUP(Singoli!$AC36,CATEGORIE!$K$3:$L$34,2,FALSE),""),0)</f>
        <v>0</v>
      </c>
      <c r="AI36" s="129">
        <f>_xlfn.IFERROR(IF(Singoli!$AE36&lt;&gt;"",IF($C$1&lt;&gt;"",(VLOOKUP(Singoli!$AE36,CATEGORIE!$T$3:$U$26,2,FALSE)),IF($C$2&lt;&gt;"",(VLOOKUP(Singoli!$AE36,CATEGORIE!$FR$3:$FS$31,2,FALSE))))),"")</f>
      </c>
      <c r="AJ36" s="90">
        <f>IF(Singoli!$I36=0,"",_xlfn.IFERROR(Singoli!$AH36&amp;" "&amp;S36,0))</f>
      </c>
      <c r="AK36" s="90">
        <f>_xlfn.IFERROR(IF(Singoli!$AE36&lt;&gt;"",IF($C$1&lt;&gt;"",(VLOOKUP(Singoli!$AE36,CATEGORIE!$T$3:$U$26,2,FALSE)),IF($C$2&lt;&gt;"",(VLOOKUP(Singoli!$AE36,CATEGORIE!$CE$54:$CF$69,2,FALSE))))),"")</f>
      </c>
      <c r="AL36" s="129"/>
      <c r="AM36" s="239" t="e">
        <f>VLOOKUP(Singoli!$AE36,CATEGORIE!CE$54:CI$69,5,FALSE)</f>
        <v>#N/A</v>
      </c>
    </row>
    <row r="37" spans="1:39" ht="25.5" customHeight="1">
      <c r="A37" s="92"/>
      <c r="B37" s="185"/>
      <c r="C37" s="187"/>
      <c r="D37" s="191" t="str">
        <f>Singoli!$C$9:$C$108&amp;" "&amp;Singoli!$B$9:$B$108</f>
        <v> </v>
      </c>
      <c r="E37" s="192">
        <f t="shared" si="0"/>
        <v>0</v>
      </c>
      <c r="F37" s="213"/>
      <c r="G37" s="214"/>
      <c r="H37" s="214"/>
      <c r="I37" s="92"/>
      <c r="J37" s="92"/>
      <c r="K37" s="92"/>
      <c r="L37" s="92"/>
      <c r="M37" s="92"/>
      <c r="N37" s="92"/>
      <c r="O37" s="92"/>
      <c r="P37" s="92"/>
      <c r="Q37" s="92"/>
      <c r="R37" s="192">
        <f t="shared" si="1"/>
        <v>0</v>
      </c>
      <c r="S37" s="93" t="e">
        <f>VLOOKUP(AC37&amp;"-"&amp;R37,CATEGORIE!AG:AH,2,FALSE)</f>
        <v>#N/A</v>
      </c>
      <c r="T37" s="192">
        <f t="shared" si="2"/>
        <v>1900</v>
      </c>
      <c r="U37" s="163">
        <f t="shared" si="3"/>
        <v>117</v>
      </c>
      <c r="V37" s="163">
        <f t="shared" si="4"/>
        <v>117</v>
      </c>
      <c r="W37" s="163" t="str">
        <f>IF($C$1&lt;&gt;"",VLOOKUP(Singoli!$U$9:$U$108,CATEGORIE!O:P,2),IF($C$2&lt;&gt;"",VLOOKUP(Singoli!$U$9:$U$108,CATEGORIE!FM:FN,2)))</f>
        <v>MAS</v>
      </c>
      <c r="X37" s="93" t="str">
        <f>VLOOKUP(Singoli!$U$9:$U$108,CATEGORIE!D:E,2)</f>
        <v>SEN</v>
      </c>
      <c r="Y37" s="163" t="e">
        <f>VLOOKUP(H37,CATEGORIE!F$2:G$14,2,FALSE)</f>
        <v>#N/A</v>
      </c>
      <c r="Z37" s="163" t="str">
        <f>IF(Singoli!$V37&gt;12,"NONPART",IF(Singoli!$V37&lt;=8,VLOOKUP(Singoli!$V37,CATEGORIE!BX$8:BY$15,2,FALSE),VLOOKUP(Singoli!$V37,CATEGORIE!CK$8:CL$11,2,FALSE)))</f>
        <v>NONPART</v>
      </c>
      <c r="AA37" s="163" t="str">
        <f>IF(Singoli!$Z37="NONPART","NONPART",IF(Singoli!$V37&lt;=8,VLOOKUP(H37,CATEGORIE!BZ$8:CA$20,2,FALSE),VLOOKUP(H37,CATEGORIE!CM$8:CN$20,2,FALSE)))</f>
        <v>NONPART</v>
      </c>
      <c r="AB37" s="163" t="e">
        <f t="shared" si="5"/>
        <v>#N/A</v>
      </c>
      <c r="AC37" s="93" t="e">
        <f t="shared" si="6"/>
        <v>#N/A</v>
      </c>
      <c r="AD37" s="163" t="e">
        <f>VLOOKUP(Singoli!$AC$9:$AC$108,CATEGORIE!K$3:M$34,3,FALSE)</f>
        <v>#N/A</v>
      </c>
      <c r="AE37" s="93" t="e">
        <f>CONCATENATE(Singoli!$W$9:$W$108,Singoli!$Y$9:$Y$108,Singoli!$G$9:$G$108)</f>
        <v>#N/A</v>
      </c>
      <c r="AF37" s="93">
        <f>IF(Singoli!$Z37&lt;&gt;"NONPART",CONCATENATE(Singoli!$Z37,Singoli!$AA$9:$AA$108,Singoli!$G$9:$G$108),"")</f>
      </c>
      <c r="AG37" s="129">
        <f>_xlfn.IFERROR(IF(Singoli!$AF37="","",(IF(AA37="U",VLOOKUP(Singoli!$AF37,CATEGORIE!$CE$8:$CF$12,2,FALSE),VLOOKUP(Singoli!$AF37,CATEGORIE!$CR$8:$CS$15,2,FALSE)))),0)</f>
      </c>
      <c r="AH37" s="129">
        <f>_xlfn.IFERROR(IF(Singoli!$AC37&lt;&gt;"",VLOOKUP(Singoli!$AC37,CATEGORIE!$K$3:$L$34,2,FALSE),""),0)</f>
        <v>0</v>
      </c>
      <c r="AI37" s="129">
        <f>_xlfn.IFERROR(IF(Singoli!$AE37&lt;&gt;"",IF($C$1&lt;&gt;"",(VLOOKUP(Singoli!$AE37,CATEGORIE!$T$3:$U$26,2,FALSE)),IF($C$2&lt;&gt;"",(VLOOKUP(Singoli!$AE37,CATEGORIE!$FR$3:$FS$31,2,FALSE))))),"")</f>
      </c>
      <c r="AJ37" s="90">
        <f>IF(Singoli!$I37=0,"",_xlfn.IFERROR(Singoli!$AH37&amp;" "&amp;S37,0))</f>
      </c>
      <c r="AK37" s="90">
        <f>_xlfn.IFERROR(IF(Singoli!$AE37&lt;&gt;"",IF($C$1&lt;&gt;"",(VLOOKUP(Singoli!$AE37,CATEGORIE!$T$3:$U$26,2,FALSE)),IF($C$2&lt;&gt;"",(VLOOKUP(Singoli!$AE37,CATEGORIE!$CE$54:$CF$69,2,FALSE))))),"")</f>
      </c>
      <c r="AL37" s="129"/>
      <c r="AM37" s="239" t="e">
        <f>VLOOKUP(Singoli!$AE37,CATEGORIE!CE$54:CI$69,5,FALSE)</f>
        <v>#N/A</v>
      </c>
    </row>
    <row r="38" spans="1:39" ht="25.5" customHeight="1">
      <c r="A38" s="92"/>
      <c r="B38" s="185"/>
      <c r="C38" s="187"/>
      <c r="D38" s="191" t="str">
        <f>Singoli!$C$9:$C$108&amp;" "&amp;Singoli!$B$9:$B$108</f>
        <v> </v>
      </c>
      <c r="E38" s="192">
        <f t="shared" si="0"/>
        <v>0</v>
      </c>
      <c r="F38" s="213"/>
      <c r="G38" s="214"/>
      <c r="H38" s="214"/>
      <c r="I38" s="92"/>
      <c r="J38" s="92"/>
      <c r="K38" s="92"/>
      <c r="L38" s="92"/>
      <c r="M38" s="92"/>
      <c r="N38" s="92"/>
      <c r="O38" s="92"/>
      <c r="P38" s="92"/>
      <c r="Q38" s="92"/>
      <c r="R38" s="192">
        <f t="shared" si="1"/>
        <v>0</v>
      </c>
      <c r="S38" s="93" t="e">
        <f>VLOOKUP(AC38&amp;"-"&amp;R38,CATEGORIE!AG:AH,2,FALSE)</f>
        <v>#N/A</v>
      </c>
      <c r="T38" s="192">
        <f t="shared" si="2"/>
        <v>1900</v>
      </c>
      <c r="U38" s="163">
        <f t="shared" si="3"/>
        <v>117</v>
      </c>
      <c r="V38" s="163">
        <f t="shared" si="4"/>
        <v>117</v>
      </c>
      <c r="W38" s="163" t="str">
        <f>IF($C$1&lt;&gt;"",VLOOKUP(Singoli!$U$9:$U$108,CATEGORIE!O:P,2),IF($C$2&lt;&gt;"",VLOOKUP(Singoli!$U$9:$U$108,CATEGORIE!FM:FN,2)))</f>
        <v>MAS</v>
      </c>
      <c r="X38" s="93" t="str">
        <f>VLOOKUP(Singoli!$U$9:$U$108,CATEGORIE!D:E,2)</f>
        <v>SEN</v>
      </c>
      <c r="Y38" s="163" t="e">
        <f>VLOOKUP(H38,CATEGORIE!F$2:G$14,2,FALSE)</f>
        <v>#N/A</v>
      </c>
      <c r="Z38" s="163" t="str">
        <f>IF(Singoli!$V38&gt;12,"NONPART",IF(Singoli!$V38&lt;=8,VLOOKUP(Singoli!$V38,CATEGORIE!BX$8:BY$15,2,FALSE),VLOOKUP(Singoli!$V38,CATEGORIE!CK$8:CL$11,2,FALSE)))</f>
        <v>NONPART</v>
      </c>
      <c r="AA38" s="163" t="str">
        <f>IF(Singoli!$Z38="NONPART","NONPART",IF(Singoli!$V38&lt;=8,VLOOKUP(H38,CATEGORIE!BZ$8:CA$20,2,FALSE),VLOOKUP(H38,CATEGORIE!CM$8:CN$20,2,FALSE)))</f>
        <v>NONPART</v>
      </c>
      <c r="AB38" s="163" t="e">
        <f t="shared" si="5"/>
        <v>#N/A</v>
      </c>
      <c r="AC38" s="93" t="e">
        <f t="shared" si="6"/>
        <v>#N/A</v>
      </c>
      <c r="AD38" s="163" t="e">
        <f>VLOOKUP(Singoli!$AC$9:$AC$108,CATEGORIE!K$3:M$34,3,FALSE)</f>
        <v>#N/A</v>
      </c>
      <c r="AE38" s="93" t="e">
        <f>CONCATENATE(Singoli!$W$9:$W$108,Singoli!$Y$9:$Y$108,Singoli!$G$9:$G$108)</f>
        <v>#N/A</v>
      </c>
      <c r="AF38" s="93">
        <f>IF(Singoli!$Z38&lt;&gt;"NONPART",CONCATENATE(Singoli!$Z38,Singoli!$AA$9:$AA$108,Singoli!$G$9:$G$108),"")</f>
      </c>
      <c r="AG38" s="129">
        <f>_xlfn.IFERROR(IF(Singoli!$AF38="","",(IF(AA38="U",VLOOKUP(Singoli!$AF38,CATEGORIE!$CE$8:$CF$12,2,FALSE),VLOOKUP(Singoli!$AF38,CATEGORIE!$CR$8:$CS$15,2,FALSE)))),0)</f>
      </c>
      <c r="AH38" s="129">
        <f>_xlfn.IFERROR(IF(Singoli!$AC38&lt;&gt;"",VLOOKUP(Singoli!$AC38,CATEGORIE!$K$3:$L$34,2,FALSE),""),0)</f>
        <v>0</v>
      </c>
      <c r="AI38" s="129">
        <f>_xlfn.IFERROR(IF(Singoli!$AE38&lt;&gt;"",IF($C$1&lt;&gt;"",(VLOOKUP(Singoli!$AE38,CATEGORIE!$T$3:$U$26,2,FALSE)),IF($C$2&lt;&gt;"",(VLOOKUP(Singoli!$AE38,CATEGORIE!$FR$3:$FS$31,2,FALSE))))),"")</f>
      </c>
      <c r="AJ38" s="90">
        <f>IF(Singoli!$I38=0,"",_xlfn.IFERROR(Singoli!$AH38&amp;" "&amp;S38,0))</f>
      </c>
      <c r="AK38" s="90">
        <f>_xlfn.IFERROR(IF(Singoli!$AE38&lt;&gt;"",IF($C$1&lt;&gt;"",(VLOOKUP(Singoli!$AE38,CATEGORIE!$T$3:$U$26,2,FALSE)),IF($C$2&lt;&gt;"",(VLOOKUP(Singoli!$AE38,CATEGORIE!$CE$54:$CF$69,2,FALSE))))),"")</f>
      </c>
      <c r="AL38" s="129"/>
      <c r="AM38" s="239" t="e">
        <f>VLOOKUP(Singoli!$AE38,CATEGORIE!CE$54:CI$69,5,FALSE)</f>
        <v>#N/A</v>
      </c>
    </row>
    <row r="39" spans="1:39" ht="25.5" customHeight="1">
      <c r="A39" s="92"/>
      <c r="B39" s="185"/>
      <c r="C39" s="187"/>
      <c r="D39" s="191" t="str">
        <f>Singoli!$C$9:$C$108&amp;" "&amp;Singoli!$B$9:$B$108</f>
        <v> </v>
      </c>
      <c r="E39" s="192">
        <f t="shared" si="0"/>
        <v>0</v>
      </c>
      <c r="F39" s="213"/>
      <c r="G39" s="214"/>
      <c r="H39" s="214"/>
      <c r="I39" s="92"/>
      <c r="J39" s="92" t="s">
        <v>3890</v>
      </c>
      <c r="K39" s="92"/>
      <c r="L39" s="92"/>
      <c r="M39" s="92"/>
      <c r="N39" s="92"/>
      <c r="O39" s="92"/>
      <c r="P39" s="92"/>
      <c r="Q39" s="92"/>
      <c r="R39" s="192">
        <f t="shared" si="1"/>
        <v>0</v>
      </c>
      <c r="S39" s="93" t="e">
        <f>VLOOKUP(AC39&amp;"-"&amp;R39,CATEGORIE!AG:AH,2,FALSE)</f>
        <v>#N/A</v>
      </c>
      <c r="T39" s="192">
        <f t="shared" si="2"/>
        <v>1900</v>
      </c>
      <c r="U39" s="163">
        <f t="shared" si="3"/>
        <v>117</v>
      </c>
      <c r="V39" s="163">
        <f t="shared" si="4"/>
        <v>117</v>
      </c>
      <c r="W39" s="163" t="str">
        <f>IF($C$1&lt;&gt;"",VLOOKUP(Singoli!$U$9:$U$108,CATEGORIE!O:P,2),IF($C$2&lt;&gt;"",VLOOKUP(Singoli!$U$9:$U$108,CATEGORIE!FM:FN,2)))</f>
        <v>MAS</v>
      </c>
      <c r="X39" s="93" t="str">
        <f>VLOOKUP(Singoli!$U$9:$U$108,CATEGORIE!D:E,2)</f>
        <v>SEN</v>
      </c>
      <c r="Y39" s="163" t="e">
        <f>VLOOKUP(H39,CATEGORIE!F$2:G$14,2,FALSE)</f>
        <v>#N/A</v>
      </c>
      <c r="Z39" s="163" t="str">
        <f>IF(Singoli!$V39&gt;12,"NONPART",IF(Singoli!$V39&lt;=8,VLOOKUP(Singoli!$V39,CATEGORIE!BX$8:BY$15,2,FALSE),VLOOKUP(Singoli!$V39,CATEGORIE!CK$8:CL$11,2,FALSE)))</f>
        <v>NONPART</v>
      </c>
      <c r="AA39" s="163" t="str">
        <f>IF(Singoli!$Z39="NONPART","NONPART",IF(Singoli!$V39&lt;=8,VLOOKUP(H39,CATEGORIE!BZ$8:CA$20,2,FALSE),VLOOKUP(H39,CATEGORIE!CM$8:CN$20,2,FALSE)))</f>
        <v>NONPART</v>
      </c>
      <c r="AB39" s="163" t="e">
        <f t="shared" si="5"/>
        <v>#N/A</v>
      </c>
      <c r="AC39" s="93" t="e">
        <f t="shared" si="6"/>
        <v>#N/A</v>
      </c>
      <c r="AD39" s="163" t="e">
        <f>VLOOKUP(Singoli!$AC$9:$AC$108,CATEGORIE!K$3:M$34,3,FALSE)</f>
        <v>#N/A</v>
      </c>
      <c r="AE39" s="93" t="e">
        <f>CONCATENATE(Singoli!$W$9:$W$108,Singoli!$Y$9:$Y$108,Singoli!$G$9:$G$108)</f>
        <v>#N/A</v>
      </c>
      <c r="AF39" s="93">
        <f>IF(Singoli!$Z39&lt;&gt;"NONPART",CONCATENATE(Singoli!$Z39,Singoli!$AA$9:$AA$108,Singoli!$G$9:$G$108),"")</f>
      </c>
      <c r="AG39" s="129">
        <f>_xlfn.IFERROR(IF(Singoli!$AF39="","",(IF(AA39="U",VLOOKUP(Singoli!$AF39,CATEGORIE!$CE$8:$CF$12,2,FALSE),VLOOKUP(Singoli!$AF39,CATEGORIE!$CR$8:$CS$15,2,FALSE)))),0)</f>
      </c>
      <c r="AH39" s="129">
        <f>_xlfn.IFERROR(IF(Singoli!$AC39&lt;&gt;"",VLOOKUP(Singoli!$AC39,CATEGORIE!$K$3:$L$34,2,FALSE),""),0)</f>
        <v>0</v>
      </c>
      <c r="AI39" s="129">
        <f>_xlfn.IFERROR(IF(Singoli!$AE39&lt;&gt;"",IF($C$1&lt;&gt;"",(VLOOKUP(Singoli!$AE39,CATEGORIE!$T$3:$U$26,2,FALSE)),IF($C$2&lt;&gt;"",(VLOOKUP(Singoli!$AE39,CATEGORIE!$FR$3:$FS$31,2,FALSE))))),"")</f>
      </c>
      <c r="AJ39" s="90">
        <f>IF(Singoli!$I39=0,"",_xlfn.IFERROR(Singoli!$AH39&amp;" "&amp;S39,0))</f>
      </c>
      <c r="AK39" s="90">
        <f>_xlfn.IFERROR(IF(Singoli!$AE39&lt;&gt;"",IF($C$1&lt;&gt;"",(VLOOKUP(Singoli!$AE39,CATEGORIE!$T$3:$U$26,2,FALSE)),IF($C$2&lt;&gt;"",(VLOOKUP(Singoli!$AE39,CATEGORIE!$CE$54:$CF$69,2,FALSE))))),"")</f>
      </c>
      <c r="AL39" s="129"/>
      <c r="AM39" s="239" t="e">
        <f>VLOOKUP(Singoli!$AE39,CATEGORIE!CE$54:CI$69,5,FALSE)</f>
        <v>#N/A</v>
      </c>
    </row>
    <row r="40" spans="1:39" ht="25.5" customHeight="1">
      <c r="A40" s="92"/>
      <c r="B40" s="185"/>
      <c r="C40" s="187"/>
      <c r="D40" s="191" t="str">
        <f>Singoli!$C$9:$C$108&amp;" "&amp;Singoli!$B$9:$B$108</f>
        <v> </v>
      </c>
      <c r="E40" s="192">
        <f t="shared" si="0"/>
        <v>0</v>
      </c>
      <c r="F40" s="213"/>
      <c r="G40" s="214"/>
      <c r="H40" s="214"/>
      <c r="I40" s="92"/>
      <c r="J40" s="92" t="s">
        <v>3890</v>
      </c>
      <c r="K40" s="92"/>
      <c r="L40" s="92"/>
      <c r="M40" s="92"/>
      <c r="N40" s="92"/>
      <c r="O40" s="92"/>
      <c r="P40" s="92"/>
      <c r="Q40" s="92"/>
      <c r="R40" s="192">
        <f t="shared" si="1"/>
        <v>0</v>
      </c>
      <c r="S40" s="93" t="e">
        <f>VLOOKUP(AC40&amp;"-"&amp;R40,CATEGORIE!AG:AH,2,FALSE)</f>
        <v>#N/A</v>
      </c>
      <c r="T40" s="192">
        <f t="shared" si="2"/>
        <v>1900</v>
      </c>
      <c r="U40" s="163">
        <f t="shared" si="3"/>
        <v>117</v>
      </c>
      <c r="V40" s="163">
        <f t="shared" si="4"/>
        <v>117</v>
      </c>
      <c r="W40" s="163" t="str">
        <f>IF($C$1&lt;&gt;"",VLOOKUP(Singoli!$U$9:$U$108,CATEGORIE!O:P,2),IF($C$2&lt;&gt;"",VLOOKUP(Singoli!$U$9:$U$108,CATEGORIE!FM:FN,2)))</f>
        <v>MAS</v>
      </c>
      <c r="X40" s="93" t="str">
        <f>VLOOKUP(Singoli!$U$9:$U$108,CATEGORIE!D:E,2)</f>
        <v>SEN</v>
      </c>
      <c r="Y40" s="163" t="e">
        <f>VLOOKUP(H40,CATEGORIE!F$2:G$14,2,FALSE)</f>
        <v>#N/A</v>
      </c>
      <c r="Z40" s="163" t="str">
        <f>IF(Singoli!$V40&gt;12,"NONPART",IF(Singoli!$V40&lt;=8,VLOOKUP(Singoli!$V40,CATEGORIE!BX$8:BY$15,2,FALSE),VLOOKUP(Singoli!$V40,CATEGORIE!CK$8:CL$11,2,FALSE)))</f>
        <v>NONPART</v>
      </c>
      <c r="AA40" s="163" t="str">
        <f>IF(Singoli!$Z40="NONPART","NONPART",IF(Singoli!$V40&lt;=8,VLOOKUP(H40,CATEGORIE!BZ$8:CA$20,2,FALSE),VLOOKUP(H40,CATEGORIE!CM$8:CN$20,2,FALSE)))</f>
        <v>NONPART</v>
      </c>
      <c r="AB40" s="163" t="e">
        <f t="shared" si="5"/>
        <v>#N/A</v>
      </c>
      <c r="AC40" s="93" t="e">
        <f t="shared" si="6"/>
        <v>#N/A</v>
      </c>
      <c r="AD40" s="163" t="e">
        <f>VLOOKUP(Singoli!$AC$9:$AC$108,CATEGORIE!K$3:M$34,3,FALSE)</f>
        <v>#N/A</v>
      </c>
      <c r="AE40" s="93" t="e">
        <f>CONCATENATE(Singoli!$W$9:$W$108,Singoli!$Y$9:$Y$108,Singoli!$G$9:$G$108)</f>
        <v>#N/A</v>
      </c>
      <c r="AF40" s="93">
        <f>IF(Singoli!$Z40&lt;&gt;"NONPART",CONCATENATE(Singoli!$Z40,Singoli!$AA$9:$AA$108,Singoli!$G$9:$G$108),"")</f>
      </c>
      <c r="AG40" s="129">
        <f>_xlfn.IFERROR(IF(Singoli!$AF40="","",(IF(AA40="U",VLOOKUP(Singoli!$AF40,CATEGORIE!$CE$8:$CF$12,2,FALSE),VLOOKUP(Singoli!$AF40,CATEGORIE!$CR$8:$CS$15,2,FALSE)))),0)</f>
      </c>
      <c r="AH40" s="129">
        <f>_xlfn.IFERROR(IF(Singoli!$AC40&lt;&gt;"",VLOOKUP(Singoli!$AC40,CATEGORIE!$K$3:$L$34,2,FALSE),""),0)</f>
        <v>0</v>
      </c>
      <c r="AI40" s="129">
        <f>_xlfn.IFERROR(IF(Singoli!$AE40&lt;&gt;"",IF($C$1&lt;&gt;"",(VLOOKUP(Singoli!$AE40,CATEGORIE!$T$3:$U$26,2,FALSE)),IF($C$2&lt;&gt;"",(VLOOKUP(Singoli!$AE40,CATEGORIE!$FR$3:$FS$31,2,FALSE))))),"")</f>
      </c>
      <c r="AJ40" s="90">
        <f>IF(Singoli!$I40=0,"",_xlfn.IFERROR(Singoli!$AH40&amp;" "&amp;S40,0))</f>
      </c>
      <c r="AK40" s="90">
        <f>_xlfn.IFERROR(IF(Singoli!$AE40&lt;&gt;"",IF($C$1&lt;&gt;"",(VLOOKUP(Singoli!$AE40,CATEGORIE!$T$3:$U$26,2,FALSE)),IF($C$2&lt;&gt;"",(VLOOKUP(Singoli!$AE40,CATEGORIE!$CE$54:$CF$69,2,FALSE))))),"")</f>
      </c>
      <c r="AL40" s="129"/>
      <c r="AM40" s="239" t="e">
        <f>VLOOKUP(Singoli!$AE40,CATEGORIE!CE$54:CI$69,5,FALSE)</f>
        <v>#N/A</v>
      </c>
    </row>
    <row r="41" spans="1:39" ht="25.5" customHeight="1">
      <c r="A41" s="92"/>
      <c r="B41" s="185"/>
      <c r="C41" s="187"/>
      <c r="D41" s="191" t="str">
        <f>Singoli!$C$9:$C$108&amp;" "&amp;Singoli!$B$9:$B$108</f>
        <v> </v>
      </c>
      <c r="E41" s="192">
        <f aca="true" t="shared" si="7" ref="E41:E72">$C$5</f>
        <v>0</v>
      </c>
      <c r="F41" s="213"/>
      <c r="G41" s="214"/>
      <c r="H41" s="214"/>
      <c r="I41" s="92"/>
      <c r="J41" s="92" t="s">
        <v>3890</v>
      </c>
      <c r="K41" s="92"/>
      <c r="L41" s="92"/>
      <c r="M41" s="92"/>
      <c r="N41" s="92"/>
      <c r="O41" s="92"/>
      <c r="P41" s="92"/>
      <c r="Q41" s="92"/>
      <c r="R41" s="192">
        <f t="shared" si="1"/>
        <v>0</v>
      </c>
      <c r="S41" s="93" t="e">
        <f>VLOOKUP(AC41&amp;"-"&amp;R41,CATEGORIE!AG:AH,2,FALSE)</f>
        <v>#N/A</v>
      </c>
      <c r="T41" s="192">
        <f t="shared" si="2"/>
        <v>1900</v>
      </c>
      <c r="U41" s="163">
        <f t="shared" si="3"/>
        <v>117</v>
      </c>
      <c r="V41" s="163">
        <f t="shared" si="4"/>
        <v>117</v>
      </c>
      <c r="W41" s="163" t="str">
        <f>IF($C$1&lt;&gt;"",VLOOKUP(Singoli!$U$9:$U$108,CATEGORIE!O:P,2),IF($C$2&lt;&gt;"",VLOOKUP(Singoli!$U$9:$U$108,CATEGORIE!FM:FN,2)))</f>
        <v>MAS</v>
      </c>
      <c r="X41" s="93" t="str">
        <f>VLOOKUP(Singoli!$U$9:$U$108,CATEGORIE!D:E,2)</f>
        <v>SEN</v>
      </c>
      <c r="Y41" s="163" t="e">
        <f>VLOOKUP(H41,CATEGORIE!F$2:G$14,2,FALSE)</f>
        <v>#N/A</v>
      </c>
      <c r="Z41" s="163" t="str">
        <f>IF(Singoli!$V41&gt;12,"NONPART",IF(Singoli!$V41&lt;=8,VLOOKUP(Singoli!$V41,CATEGORIE!BX$8:BY$15,2,FALSE),VLOOKUP(Singoli!$V41,CATEGORIE!CK$8:CL$11,2,FALSE)))</f>
        <v>NONPART</v>
      </c>
      <c r="AA41" s="163" t="str">
        <f>IF(Singoli!$Z41="NONPART","NONPART",IF(Singoli!$V41&lt;=8,VLOOKUP(H41,CATEGORIE!BZ$8:CA$20,2,FALSE),VLOOKUP(H41,CATEGORIE!CM$8:CN$20,2,FALSE)))</f>
        <v>NONPART</v>
      </c>
      <c r="AB41" s="163" t="e">
        <f aca="true" t="shared" si="8" ref="AB41:AB71">CONCATENATE(X41&amp;Y41)</f>
        <v>#N/A</v>
      </c>
      <c r="AC41" s="93" t="e">
        <f aca="true" t="shared" si="9" ref="AC41:AC71">CONCATENATE(X41&amp;Y41&amp;G41)</f>
        <v>#N/A</v>
      </c>
      <c r="AD41" s="163" t="e">
        <f>VLOOKUP(Singoli!$AC$9:$AC$108,CATEGORIE!K$3:M$34,3,FALSE)</f>
        <v>#N/A</v>
      </c>
      <c r="AE41" s="93" t="e">
        <f>CONCATENATE(Singoli!$W$9:$W$108,Singoli!$Y$9:$Y$108,Singoli!$G$9:$G$108)</f>
        <v>#N/A</v>
      </c>
      <c r="AF41" s="93">
        <f>IF(Singoli!$Z41&lt;&gt;"NONPART",CONCATENATE(Singoli!$Z41,Singoli!$AA$9:$AA$108,Singoli!$G$9:$G$108),"")</f>
      </c>
      <c r="AG41" s="129">
        <f>_xlfn.IFERROR(IF(Singoli!$AF41="","",(IF(AA41="U",VLOOKUP(Singoli!$AF41,CATEGORIE!$CE$8:$CF$12,2,FALSE),VLOOKUP(Singoli!$AF41,CATEGORIE!$CR$8:$CS$15,2,FALSE)))),0)</f>
      </c>
      <c r="AH41" s="129">
        <f>_xlfn.IFERROR(IF(Singoli!$AC41&lt;&gt;"",VLOOKUP(Singoli!$AC41,CATEGORIE!$K$3:$L$34,2,FALSE),""),0)</f>
        <v>0</v>
      </c>
      <c r="AI41" s="129">
        <f>_xlfn.IFERROR(IF(Singoli!$AE41&lt;&gt;"",IF($C$1&lt;&gt;"",(VLOOKUP(Singoli!$AE41,CATEGORIE!$T$3:$U$26,2,FALSE)),IF($C$2&lt;&gt;"",(VLOOKUP(Singoli!$AE41,CATEGORIE!$FR$3:$FS$31,2,FALSE))))),"")</f>
      </c>
      <c r="AJ41" s="90">
        <f>IF(Singoli!$I41=0,"",_xlfn.IFERROR(Singoli!$AH41&amp;" "&amp;S41,0))</f>
      </c>
      <c r="AK41" s="90">
        <f>_xlfn.IFERROR(IF(Singoli!$AE41&lt;&gt;"",IF($C$1&lt;&gt;"",(VLOOKUP(Singoli!$AE41,CATEGORIE!$T$3:$U$26,2,FALSE)),IF($C$2&lt;&gt;"",(VLOOKUP(Singoli!$AE41,CATEGORIE!$CE$54:$CF$69,2,FALSE))))),"")</f>
      </c>
      <c r="AL41" s="129"/>
      <c r="AM41" s="239" t="e">
        <f>VLOOKUP(Singoli!$AE41,CATEGORIE!CE$54:CI$69,5,FALSE)</f>
        <v>#N/A</v>
      </c>
    </row>
    <row r="42" spans="1:39" ht="25.5" customHeight="1">
      <c r="A42" s="92"/>
      <c r="B42" s="185"/>
      <c r="C42" s="187"/>
      <c r="D42" s="191" t="str">
        <f>Singoli!$C$9:$C$108&amp;" "&amp;Singoli!$B$9:$B$108</f>
        <v> </v>
      </c>
      <c r="E42" s="192">
        <f t="shared" si="7"/>
        <v>0</v>
      </c>
      <c r="F42" s="213"/>
      <c r="G42" s="214"/>
      <c r="H42" s="214"/>
      <c r="I42" s="92"/>
      <c r="J42" s="92"/>
      <c r="K42" s="92"/>
      <c r="L42" s="92"/>
      <c r="M42" s="92"/>
      <c r="N42" s="92"/>
      <c r="O42" s="92"/>
      <c r="P42" s="92"/>
      <c r="Q42" s="92"/>
      <c r="R42" s="192">
        <f t="shared" si="1"/>
        <v>0</v>
      </c>
      <c r="S42" s="93" t="e">
        <f>VLOOKUP(AC42&amp;"-"&amp;R42,CATEGORIE!AG:AH,2,FALSE)</f>
        <v>#N/A</v>
      </c>
      <c r="T42" s="192">
        <f t="shared" si="2"/>
        <v>1900</v>
      </c>
      <c r="U42" s="163">
        <f t="shared" si="3"/>
        <v>117</v>
      </c>
      <c r="V42" s="163">
        <f t="shared" si="4"/>
        <v>117</v>
      </c>
      <c r="W42" s="163" t="str">
        <f>IF($C$1&lt;&gt;"",VLOOKUP(Singoli!$U$9:$U$108,CATEGORIE!O:P,2),IF($C$2&lt;&gt;"",VLOOKUP(Singoli!$U$9:$U$108,CATEGORIE!FM:FN,2)))</f>
        <v>MAS</v>
      </c>
      <c r="X42" s="93" t="str">
        <f>VLOOKUP(Singoli!$U$9:$U$108,CATEGORIE!D:E,2)</f>
        <v>SEN</v>
      </c>
      <c r="Y42" s="163" t="e">
        <f>VLOOKUP(H42,CATEGORIE!F$2:G$14,2,FALSE)</f>
        <v>#N/A</v>
      </c>
      <c r="Z42" s="163" t="str">
        <f>IF(Singoli!$V42&gt;12,"NONPART",IF(Singoli!$V42&lt;=8,VLOOKUP(Singoli!$V42,CATEGORIE!BX$8:BY$15,2,FALSE),VLOOKUP(Singoli!$V42,CATEGORIE!CK$8:CL$11,2,FALSE)))</f>
        <v>NONPART</v>
      </c>
      <c r="AA42" s="163" t="str">
        <f>IF(Singoli!$Z42="NONPART","NONPART",IF(Singoli!$V42&lt;=8,VLOOKUP(H42,CATEGORIE!BZ$8:CA$20,2,FALSE),VLOOKUP(H42,CATEGORIE!CM$8:CN$20,2,FALSE)))</f>
        <v>NONPART</v>
      </c>
      <c r="AB42" s="163" t="e">
        <f t="shared" si="8"/>
        <v>#N/A</v>
      </c>
      <c r="AC42" s="93" t="e">
        <f t="shared" si="9"/>
        <v>#N/A</v>
      </c>
      <c r="AD42" s="163" t="e">
        <f>VLOOKUP(Singoli!$AC$9:$AC$108,CATEGORIE!K$3:M$34,3,FALSE)</f>
        <v>#N/A</v>
      </c>
      <c r="AE42" s="93" t="e">
        <f>CONCATENATE(Singoli!$W$9:$W$108,Singoli!$Y$9:$Y$108,Singoli!$G$9:$G$108)</f>
        <v>#N/A</v>
      </c>
      <c r="AF42" s="93">
        <f>IF(Singoli!$Z42&lt;&gt;"NONPART",CONCATENATE(Singoli!$Z42,Singoli!$AA$9:$AA$108,Singoli!$G$9:$G$108),"")</f>
      </c>
      <c r="AG42" s="129">
        <f>_xlfn.IFERROR(IF(Singoli!$AF42="","",(IF(AA42="U",VLOOKUP(Singoli!$AF42,CATEGORIE!$CE$8:$CF$12,2,FALSE),VLOOKUP(Singoli!$AF42,CATEGORIE!$CR$8:$CS$15,2,FALSE)))),0)</f>
      </c>
      <c r="AH42" s="129">
        <f>_xlfn.IFERROR(IF(Singoli!$AC42&lt;&gt;"",VLOOKUP(Singoli!$AC42,CATEGORIE!$K$3:$L$34,2,FALSE),""),0)</f>
        <v>0</v>
      </c>
      <c r="AI42" s="129">
        <f>_xlfn.IFERROR(IF(Singoli!$AE42&lt;&gt;"",IF($C$1&lt;&gt;"",(VLOOKUP(Singoli!$AE42,CATEGORIE!$T$3:$U$26,2,FALSE)),IF($C$2&lt;&gt;"",(VLOOKUP(Singoli!$AE42,CATEGORIE!$FR$3:$FS$31,2,FALSE))))),"")</f>
      </c>
      <c r="AJ42" s="90">
        <f>IF(Singoli!$I42=0,"",_xlfn.IFERROR(Singoli!$AH42&amp;" "&amp;S42,0))</f>
      </c>
      <c r="AK42" s="90">
        <f>_xlfn.IFERROR(IF(Singoli!$AE42&lt;&gt;"",IF($C$1&lt;&gt;"",(VLOOKUP(Singoli!$AE42,CATEGORIE!$T$3:$U$26,2,FALSE)),IF($C$2&lt;&gt;"",(VLOOKUP(Singoli!$AE42,CATEGORIE!$CE$54:$CF$69,2,FALSE))))),"")</f>
      </c>
      <c r="AL42" s="129"/>
      <c r="AM42" s="239" t="e">
        <f>VLOOKUP(Singoli!$AE42,CATEGORIE!CE$54:CI$69,5,FALSE)</f>
        <v>#N/A</v>
      </c>
    </row>
    <row r="43" spans="1:39" ht="25.5" customHeight="1">
      <c r="A43" s="92"/>
      <c r="B43" s="185"/>
      <c r="C43" s="187"/>
      <c r="D43" s="191" t="str">
        <f>Singoli!$C$9:$C$108&amp;" "&amp;Singoli!$B$9:$B$108</f>
        <v> </v>
      </c>
      <c r="E43" s="192">
        <f t="shared" si="7"/>
        <v>0</v>
      </c>
      <c r="F43" s="213"/>
      <c r="G43" s="214"/>
      <c r="H43" s="214"/>
      <c r="I43" s="92"/>
      <c r="J43" s="92" t="s">
        <v>3890</v>
      </c>
      <c r="K43" s="92"/>
      <c r="L43" s="92"/>
      <c r="M43" s="92"/>
      <c r="N43" s="92"/>
      <c r="O43" s="92"/>
      <c r="P43" s="92"/>
      <c r="Q43" s="92"/>
      <c r="R43" s="192">
        <f t="shared" si="1"/>
        <v>0</v>
      </c>
      <c r="S43" s="93" t="e">
        <f>VLOOKUP(AC43&amp;"-"&amp;R43,CATEGORIE!AG:AH,2,FALSE)</f>
        <v>#N/A</v>
      </c>
      <c r="T43" s="192">
        <f t="shared" si="2"/>
        <v>1900</v>
      </c>
      <c r="U43" s="163">
        <f t="shared" si="3"/>
        <v>117</v>
      </c>
      <c r="V43" s="163">
        <f t="shared" si="4"/>
        <v>117</v>
      </c>
      <c r="W43" s="163" t="str">
        <f>IF($C$1&lt;&gt;"",VLOOKUP(Singoli!$U$9:$U$108,CATEGORIE!O:P,2),IF($C$2&lt;&gt;"",VLOOKUP(Singoli!$U$9:$U$108,CATEGORIE!FM:FN,2)))</f>
        <v>MAS</v>
      </c>
      <c r="X43" s="93" t="str">
        <f>VLOOKUP(Singoli!$U$9:$U$108,CATEGORIE!D:E,2)</f>
        <v>SEN</v>
      </c>
      <c r="Y43" s="163" t="e">
        <f>VLOOKUP(H43,CATEGORIE!F$2:G$14,2,FALSE)</f>
        <v>#N/A</v>
      </c>
      <c r="Z43" s="163" t="str">
        <f>IF(Singoli!$V43&gt;12,"NONPART",IF(Singoli!$V43&lt;=8,VLOOKUP(Singoli!$V43,CATEGORIE!BX$8:BY$15,2,FALSE),VLOOKUP(Singoli!$V43,CATEGORIE!CK$8:CL$11,2,FALSE)))</f>
        <v>NONPART</v>
      </c>
      <c r="AA43" s="163" t="str">
        <f>IF(Singoli!$Z43="NONPART","NONPART",IF(Singoli!$V43&lt;=8,VLOOKUP(H43,CATEGORIE!BZ$8:CA$20,2,FALSE),VLOOKUP(H43,CATEGORIE!CM$8:CN$20,2,FALSE)))</f>
        <v>NONPART</v>
      </c>
      <c r="AB43" s="163" t="e">
        <f t="shared" si="8"/>
        <v>#N/A</v>
      </c>
      <c r="AC43" s="93" t="e">
        <f t="shared" si="9"/>
        <v>#N/A</v>
      </c>
      <c r="AD43" s="163" t="e">
        <f>VLOOKUP(Singoli!$AC$9:$AC$108,CATEGORIE!K$3:M$34,3,FALSE)</f>
        <v>#N/A</v>
      </c>
      <c r="AE43" s="93" t="e">
        <f>CONCATENATE(Singoli!$W$9:$W$108,Singoli!$Y$9:$Y$108,Singoli!$G$9:$G$108)</f>
        <v>#N/A</v>
      </c>
      <c r="AF43" s="93">
        <f>IF(Singoli!$Z43&lt;&gt;"NONPART",CONCATENATE(Singoli!$Z43,Singoli!$AA$9:$AA$108,Singoli!$G$9:$G$108),"")</f>
      </c>
      <c r="AG43" s="129">
        <f>_xlfn.IFERROR(IF(Singoli!$AF43="","",(IF(AA43="U",VLOOKUP(Singoli!$AF43,CATEGORIE!$CE$8:$CF$12,2,FALSE),VLOOKUP(Singoli!$AF43,CATEGORIE!$CR$8:$CS$15,2,FALSE)))),0)</f>
      </c>
      <c r="AH43" s="129">
        <f>_xlfn.IFERROR(IF(Singoli!$AC43&lt;&gt;"",VLOOKUP(Singoli!$AC43,CATEGORIE!$K$3:$L$34,2,FALSE),""),0)</f>
        <v>0</v>
      </c>
      <c r="AI43" s="129">
        <f>_xlfn.IFERROR(IF(Singoli!$AE43&lt;&gt;"",IF($C$1&lt;&gt;"",(VLOOKUP(Singoli!$AE43,CATEGORIE!$T$3:$U$26,2,FALSE)),IF($C$2&lt;&gt;"",(VLOOKUP(Singoli!$AE43,CATEGORIE!$FR$3:$FS$31,2,FALSE))))),"")</f>
      </c>
      <c r="AJ43" s="90">
        <f>IF(Singoli!$I43=0,"",_xlfn.IFERROR(Singoli!$AH43&amp;" "&amp;S43,0))</f>
      </c>
      <c r="AK43" s="90">
        <f>_xlfn.IFERROR(IF(Singoli!$AE43&lt;&gt;"",IF($C$1&lt;&gt;"",(VLOOKUP(Singoli!$AE43,CATEGORIE!$T$3:$U$26,2,FALSE)),IF($C$2&lt;&gt;"",(VLOOKUP(Singoli!$AE43,CATEGORIE!$CE$54:$CF$69,2,FALSE))))),"")</f>
      </c>
      <c r="AL43" s="129"/>
      <c r="AM43" s="239" t="e">
        <f>VLOOKUP(Singoli!$AE43,CATEGORIE!CE$54:CI$69,5,FALSE)</f>
        <v>#N/A</v>
      </c>
    </row>
    <row r="44" spans="1:39" ht="25.5" customHeight="1">
      <c r="A44" s="92"/>
      <c r="B44" s="185"/>
      <c r="C44" s="187"/>
      <c r="D44" s="191" t="str">
        <f>Singoli!$C$9:$C$108&amp;" "&amp;Singoli!$B$9:$B$108</f>
        <v> </v>
      </c>
      <c r="E44" s="192">
        <f t="shared" si="7"/>
        <v>0</v>
      </c>
      <c r="F44" s="213"/>
      <c r="G44" s="214"/>
      <c r="H44" s="214"/>
      <c r="I44" s="92"/>
      <c r="J44" s="92" t="s">
        <v>3890</v>
      </c>
      <c r="K44" s="92"/>
      <c r="L44" s="92"/>
      <c r="M44" s="92"/>
      <c r="N44" s="92"/>
      <c r="O44" s="92"/>
      <c r="P44" s="92"/>
      <c r="Q44" s="92"/>
      <c r="R44" s="192">
        <f t="shared" si="1"/>
        <v>0</v>
      </c>
      <c r="S44" s="93" t="e">
        <f>VLOOKUP(AC44&amp;"-"&amp;R44,CATEGORIE!AG:AH,2,FALSE)</f>
        <v>#N/A</v>
      </c>
      <c r="T44" s="192">
        <f t="shared" si="2"/>
        <v>1900</v>
      </c>
      <c r="U44" s="163">
        <f t="shared" si="3"/>
        <v>117</v>
      </c>
      <c r="V44" s="163">
        <f t="shared" si="4"/>
        <v>117</v>
      </c>
      <c r="W44" s="163" t="str">
        <f>IF($C$1&lt;&gt;"",VLOOKUP(Singoli!$U$9:$U$108,CATEGORIE!O:P,2),IF($C$2&lt;&gt;"",VLOOKUP(Singoli!$U$9:$U$108,CATEGORIE!FM:FN,2)))</f>
        <v>MAS</v>
      </c>
      <c r="X44" s="93" t="str">
        <f>VLOOKUP(Singoli!$U$9:$U$108,CATEGORIE!D:E,2)</f>
        <v>SEN</v>
      </c>
      <c r="Y44" s="163" t="e">
        <f>VLOOKUP(H44,CATEGORIE!F$2:G$14,2,FALSE)</f>
        <v>#N/A</v>
      </c>
      <c r="Z44" s="163" t="str">
        <f>IF(Singoli!$V44&gt;12,"NONPART",IF(Singoli!$V44&lt;=8,VLOOKUP(Singoli!$V44,CATEGORIE!BX$8:BY$15,2,FALSE),VLOOKUP(Singoli!$V44,CATEGORIE!CK$8:CL$11,2,FALSE)))</f>
        <v>NONPART</v>
      </c>
      <c r="AA44" s="163" t="str">
        <f>IF(Singoli!$Z44="NONPART","NONPART",IF(Singoli!$V44&lt;=8,VLOOKUP(H44,CATEGORIE!BZ$8:CA$20,2,FALSE),VLOOKUP(H44,CATEGORIE!CM$8:CN$20,2,FALSE)))</f>
        <v>NONPART</v>
      </c>
      <c r="AB44" s="163" t="e">
        <f t="shared" si="8"/>
        <v>#N/A</v>
      </c>
      <c r="AC44" s="93" t="e">
        <f t="shared" si="9"/>
        <v>#N/A</v>
      </c>
      <c r="AD44" s="163" t="e">
        <f>VLOOKUP(Singoli!$AC$9:$AC$108,CATEGORIE!K$3:M$34,3,FALSE)</f>
        <v>#N/A</v>
      </c>
      <c r="AE44" s="93" t="e">
        <f>CONCATENATE(Singoli!$W$9:$W$108,Singoli!$Y$9:$Y$108,Singoli!$G$9:$G$108)</f>
        <v>#N/A</v>
      </c>
      <c r="AF44" s="93">
        <f>IF(Singoli!$Z44&lt;&gt;"NONPART",CONCATENATE(Singoli!$Z44,Singoli!$AA$9:$AA$108,Singoli!$G$9:$G$108),"")</f>
      </c>
      <c r="AG44" s="129">
        <f>_xlfn.IFERROR(IF(Singoli!$AF44="","",(IF(AA44="U",VLOOKUP(Singoli!$AF44,CATEGORIE!$CE$8:$CF$12,2,FALSE),VLOOKUP(Singoli!$AF44,CATEGORIE!$CR$8:$CS$15,2,FALSE)))),0)</f>
      </c>
      <c r="AH44" s="129">
        <f>_xlfn.IFERROR(IF(Singoli!$AC44&lt;&gt;"",VLOOKUP(Singoli!$AC44,CATEGORIE!$K$3:$L$34,2,FALSE),""),0)</f>
        <v>0</v>
      </c>
      <c r="AI44" s="129">
        <f>_xlfn.IFERROR(IF(Singoli!$AE44&lt;&gt;"",IF($C$1&lt;&gt;"",(VLOOKUP(Singoli!$AE44,CATEGORIE!$T$3:$U$26,2,FALSE)),IF($C$2&lt;&gt;"",(VLOOKUP(Singoli!$AE44,CATEGORIE!$FR$3:$FS$31,2,FALSE))))),"")</f>
      </c>
      <c r="AJ44" s="90">
        <f>IF(Singoli!$I44=0,"",_xlfn.IFERROR(Singoli!$AH44&amp;" "&amp;S44,0))</f>
      </c>
      <c r="AK44" s="90">
        <f>_xlfn.IFERROR(IF(Singoli!$AE44&lt;&gt;"",IF($C$1&lt;&gt;"",(VLOOKUP(Singoli!$AE44,CATEGORIE!$T$3:$U$26,2,FALSE)),IF($C$2&lt;&gt;"",(VLOOKUP(Singoli!$AE44,CATEGORIE!$CE$54:$CF$69,2,FALSE))))),"")</f>
      </c>
      <c r="AL44" s="129"/>
      <c r="AM44" s="239" t="e">
        <f>VLOOKUP(Singoli!$AE44,CATEGORIE!CE$54:CI$69,5,FALSE)</f>
        <v>#N/A</v>
      </c>
    </row>
    <row r="45" spans="1:39" ht="25.5" customHeight="1">
      <c r="A45" s="92"/>
      <c r="B45" s="185"/>
      <c r="C45" s="187"/>
      <c r="D45" s="191" t="str">
        <f>Singoli!$C$9:$C$108&amp;" "&amp;Singoli!$B$9:$B$108</f>
        <v> </v>
      </c>
      <c r="E45" s="192">
        <f t="shared" si="7"/>
        <v>0</v>
      </c>
      <c r="F45" s="213"/>
      <c r="G45" s="214"/>
      <c r="H45" s="214"/>
      <c r="I45" s="92"/>
      <c r="J45" s="92"/>
      <c r="K45" s="92"/>
      <c r="L45" s="92"/>
      <c r="M45" s="92"/>
      <c r="N45" s="92"/>
      <c r="O45" s="92"/>
      <c r="P45" s="92"/>
      <c r="Q45" s="92"/>
      <c r="R45" s="192">
        <f t="shared" si="1"/>
        <v>0</v>
      </c>
      <c r="S45" s="93" t="e">
        <f>VLOOKUP(AC45&amp;"-"&amp;R45,CATEGORIE!AG:AH,2,FALSE)</f>
        <v>#N/A</v>
      </c>
      <c r="T45" s="192">
        <f t="shared" si="2"/>
        <v>1900</v>
      </c>
      <c r="U45" s="163">
        <f t="shared" si="3"/>
        <v>117</v>
      </c>
      <c r="V45" s="163">
        <f t="shared" si="4"/>
        <v>117</v>
      </c>
      <c r="W45" s="163" t="str">
        <f>IF($C$1&lt;&gt;"",VLOOKUP(Singoli!$U$9:$U$108,CATEGORIE!O:P,2),IF($C$2&lt;&gt;"",VLOOKUP(Singoli!$U$9:$U$108,CATEGORIE!FM:FN,2)))</f>
        <v>MAS</v>
      </c>
      <c r="X45" s="93" t="str">
        <f>VLOOKUP(Singoli!$U$9:$U$108,CATEGORIE!D:E,2)</f>
        <v>SEN</v>
      </c>
      <c r="Y45" s="163" t="e">
        <f>VLOOKUP(H45,CATEGORIE!F$2:G$14,2,FALSE)</f>
        <v>#N/A</v>
      </c>
      <c r="Z45" s="163" t="str">
        <f>IF(Singoli!$V45&gt;12,"NONPART",IF(Singoli!$V45&lt;=8,VLOOKUP(Singoli!$V45,CATEGORIE!BX$8:BY$15,2,FALSE),VLOOKUP(Singoli!$V45,CATEGORIE!CK$8:CL$11,2,FALSE)))</f>
        <v>NONPART</v>
      </c>
      <c r="AA45" s="163" t="str">
        <f>IF(Singoli!$Z45="NONPART","NONPART",IF(Singoli!$V45&lt;=8,VLOOKUP(H45,CATEGORIE!BZ$8:CA$20,2,FALSE),VLOOKUP(H45,CATEGORIE!CM$8:CN$20,2,FALSE)))</f>
        <v>NONPART</v>
      </c>
      <c r="AB45" s="163" t="e">
        <f t="shared" si="8"/>
        <v>#N/A</v>
      </c>
      <c r="AC45" s="93" t="e">
        <f t="shared" si="9"/>
        <v>#N/A</v>
      </c>
      <c r="AD45" s="163" t="e">
        <f>VLOOKUP(Singoli!$AC$9:$AC$108,CATEGORIE!K$3:M$34,3,FALSE)</f>
        <v>#N/A</v>
      </c>
      <c r="AE45" s="93" t="e">
        <f>CONCATENATE(Singoli!$W$9:$W$108,Singoli!$Y$9:$Y$108,Singoli!$G$9:$G$108)</f>
        <v>#N/A</v>
      </c>
      <c r="AF45" s="93">
        <f>IF(Singoli!$Z45&lt;&gt;"NONPART",CONCATENATE(Singoli!$Z45,Singoli!$AA$9:$AA$108,Singoli!$G$9:$G$108),"")</f>
      </c>
      <c r="AG45" s="129">
        <f>_xlfn.IFERROR(IF(Singoli!$AF45="","",(IF(AA45="U",VLOOKUP(Singoli!$AF45,CATEGORIE!$CE$8:$CF$12,2,FALSE),VLOOKUP(Singoli!$AF45,CATEGORIE!$CR$8:$CS$15,2,FALSE)))),0)</f>
      </c>
      <c r="AH45" s="129">
        <f>_xlfn.IFERROR(IF(Singoli!$AC45&lt;&gt;"",VLOOKUP(Singoli!$AC45,CATEGORIE!$K$3:$L$34,2,FALSE),""),0)</f>
        <v>0</v>
      </c>
      <c r="AI45" s="129">
        <f>_xlfn.IFERROR(IF(Singoli!$AE45&lt;&gt;"",IF($C$1&lt;&gt;"",(VLOOKUP(Singoli!$AE45,CATEGORIE!$T$3:$U$26,2,FALSE)),IF($C$2&lt;&gt;"",(VLOOKUP(Singoli!$AE45,CATEGORIE!$FR$3:$FS$31,2,FALSE))))),"")</f>
      </c>
      <c r="AJ45" s="90">
        <f>IF(Singoli!$I45=0,"",_xlfn.IFERROR(Singoli!$AH45&amp;" "&amp;S45,0))</f>
      </c>
      <c r="AK45" s="90">
        <f>_xlfn.IFERROR(IF(Singoli!$AE45&lt;&gt;"",IF($C$1&lt;&gt;"",(VLOOKUP(Singoli!$AE45,CATEGORIE!$T$3:$U$26,2,FALSE)),IF($C$2&lt;&gt;"",(VLOOKUP(Singoli!$AE45,CATEGORIE!$CE$54:$CF$69,2,FALSE))))),"")</f>
      </c>
      <c r="AL45" s="129"/>
      <c r="AM45" s="239" t="e">
        <f>VLOOKUP(Singoli!$AE45,CATEGORIE!CE$54:CI$69,5,FALSE)</f>
        <v>#N/A</v>
      </c>
    </row>
    <row r="46" spans="1:39" ht="25.5" customHeight="1">
      <c r="A46" s="92"/>
      <c r="B46" s="185"/>
      <c r="C46" s="187"/>
      <c r="D46" s="191" t="str">
        <f>Singoli!$C$9:$C$108&amp;" "&amp;Singoli!$B$9:$B$108</f>
        <v> </v>
      </c>
      <c r="E46" s="192">
        <f t="shared" si="7"/>
        <v>0</v>
      </c>
      <c r="F46" s="213"/>
      <c r="G46" s="214"/>
      <c r="H46" s="214"/>
      <c r="I46" s="92"/>
      <c r="J46" s="92"/>
      <c r="K46" s="92"/>
      <c r="L46" s="92"/>
      <c r="M46" s="92"/>
      <c r="N46" s="92"/>
      <c r="O46" s="92"/>
      <c r="P46" s="92"/>
      <c r="Q46" s="92"/>
      <c r="R46" s="192">
        <f t="shared" si="1"/>
        <v>0</v>
      </c>
      <c r="S46" s="93" t="e">
        <f>VLOOKUP(AC46&amp;"-"&amp;R46,CATEGORIE!AG:AH,2,FALSE)</f>
        <v>#N/A</v>
      </c>
      <c r="T46" s="192">
        <f t="shared" si="2"/>
        <v>1900</v>
      </c>
      <c r="U46" s="163">
        <f t="shared" si="3"/>
        <v>117</v>
      </c>
      <c r="V46" s="163">
        <f t="shared" si="4"/>
        <v>117</v>
      </c>
      <c r="W46" s="163" t="str">
        <f>IF($C$1&lt;&gt;"",VLOOKUP(Singoli!$U$9:$U$108,CATEGORIE!O:P,2),IF($C$2&lt;&gt;"",VLOOKUP(Singoli!$U$9:$U$108,CATEGORIE!FM:FN,2)))</f>
        <v>MAS</v>
      </c>
      <c r="X46" s="93" t="str">
        <f>VLOOKUP(Singoli!$U$9:$U$108,CATEGORIE!D:E,2)</f>
        <v>SEN</v>
      </c>
      <c r="Y46" s="163" t="e">
        <f>VLOOKUP(H46,CATEGORIE!F$2:G$14,2,FALSE)</f>
        <v>#N/A</v>
      </c>
      <c r="Z46" s="163" t="str">
        <f>IF(Singoli!$V46&gt;12,"NONPART",IF(Singoli!$V46&lt;=8,VLOOKUP(Singoli!$V46,CATEGORIE!BX$8:BY$15,2,FALSE),VLOOKUP(Singoli!$V46,CATEGORIE!CK$8:CL$11,2,FALSE)))</f>
        <v>NONPART</v>
      </c>
      <c r="AA46" s="163" t="str">
        <f>IF(Singoli!$Z46="NONPART","NONPART",IF(Singoli!$V46&lt;=8,VLOOKUP(H46,CATEGORIE!BZ$8:CA$20,2,FALSE),VLOOKUP(H46,CATEGORIE!CM$8:CN$20,2,FALSE)))</f>
        <v>NONPART</v>
      </c>
      <c r="AB46" s="163" t="e">
        <f t="shared" si="8"/>
        <v>#N/A</v>
      </c>
      <c r="AC46" s="93" t="e">
        <f t="shared" si="9"/>
        <v>#N/A</v>
      </c>
      <c r="AD46" s="163" t="e">
        <f>VLOOKUP(Singoli!$AC$9:$AC$108,CATEGORIE!K$3:M$34,3,FALSE)</f>
        <v>#N/A</v>
      </c>
      <c r="AE46" s="93" t="e">
        <f>CONCATENATE(Singoli!$W$9:$W$108,Singoli!$Y$9:$Y$108,Singoli!$G$9:$G$108)</f>
        <v>#N/A</v>
      </c>
      <c r="AF46" s="93">
        <f>IF(Singoli!$Z46&lt;&gt;"NONPART",CONCATENATE(Singoli!$Z46,Singoli!$AA$9:$AA$108,Singoli!$G$9:$G$108),"")</f>
      </c>
      <c r="AG46" s="129">
        <f>_xlfn.IFERROR(IF(Singoli!$AF46="","",(IF(AA46="U",VLOOKUP(Singoli!$AF46,CATEGORIE!$CE$8:$CF$12,2,FALSE),VLOOKUP(Singoli!$AF46,CATEGORIE!$CR$8:$CS$15,2,FALSE)))),0)</f>
      </c>
      <c r="AH46" s="129">
        <f>_xlfn.IFERROR(IF(Singoli!$AC46&lt;&gt;"",VLOOKUP(Singoli!$AC46,CATEGORIE!$K$3:$L$34,2,FALSE),""),0)</f>
        <v>0</v>
      </c>
      <c r="AI46" s="129">
        <f>_xlfn.IFERROR(IF(Singoli!$AE46&lt;&gt;"",IF($C$1&lt;&gt;"",(VLOOKUP(Singoli!$AE46,CATEGORIE!$T$3:$U$26,2,FALSE)),IF($C$2&lt;&gt;"",(VLOOKUP(Singoli!$AE46,CATEGORIE!$FR$3:$FS$31,2,FALSE))))),"")</f>
      </c>
      <c r="AJ46" s="90">
        <f>IF(Singoli!$I46=0,"",_xlfn.IFERROR(Singoli!$AH46&amp;" "&amp;S46,0))</f>
      </c>
      <c r="AK46" s="90">
        <f>_xlfn.IFERROR(IF(Singoli!$AE46&lt;&gt;"",IF($C$1&lt;&gt;"",(VLOOKUP(Singoli!$AE46,CATEGORIE!$T$3:$U$26,2,FALSE)),IF($C$2&lt;&gt;"",(VLOOKUP(Singoli!$AE46,CATEGORIE!$CE$54:$CF$69,2,FALSE))))),"")</f>
      </c>
      <c r="AL46" s="129"/>
      <c r="AM46" s="239" t="e">
        <f>VLOOKUP(Singoli!$AE46,CATEGORIE!CE$54:CI$69,5,FALSE)</f>
        <v>#N/A</v>
      </c>
    </row>
    <row r="47" spans="1:39" ht="25.5" customHeight="1">
      <c r="A47" s="92"/>
      <c r="B47" s="185"/>
      <c r="C47" s="187"/>
      <c r="D47" s="191" t="str">
        <f>Singoli!$C$9:$C$108&amp;" "&amp;Singoli!$B$9:$B$108</f>
        <v> </v>
      </c>
      <c r="E47" s="192">
        <f t="shared" si="7"/>
        <v>0</v>
      </c>
      <c r="F47" s="213"/>
      <c r="G47" s="214"/>
      <c r="H47" s="214"/>
      <c r="I47" s="92"/>
      <c r="J47" s="92"/>
      <c r="K47" s="92"/>
      <c r="L47" s="92"/>
      <c r="M47" s="92"/>
      <c r="N47" s="92"/>
      <c r="O47" s="92"/>
      <c r="P47" s="92"/>
      <c r="Q47" s="92"/>
      <c r="R47" s="192">
        <f t="shared" si="1"/>
        <v>0</v>
      </c>
      <c r="S47" s="93" t="e">
        <f>VLOOKUP(AC47&amp;"-"&amp;R47,CATEGORIE!AG:AH,2,FALSE)</f>
        <v>#N/A</v>
      </c>
      <c r="T47" s="192">
        <f t="shared" si="2"/>
        <v>1900</v>
      </c>
      <c r="U47" s="163">
        <f t="shared" si="3"/>
        <v>117</v>
      </c>
      <c r="V47" s="163">
        <f t="shared" si="4"/>
        <v>117</v>
      </c>
      <c r="W47" s="163" t="str">
        <f>IF($C$1&lt;&gt;"",VLOOKUP(Singoli!$U$9:$U$108,CATEGORIE!O:P,2),IF($C$2&lt;&gt;"",VLOOKUP(Singoli!$U$9:$U$108,CATEGORIE!FM:FN,2)))</f>
        <v>MAS</v>
      </c>
      <c r="X47" s="93" t="str">
        <f>VLOOKUP(Singoli!$U$9:$U$108,CATEGORIE!D:E,2)</f>
        <v>SEN</v>
      </c>
      <c r="Y47" s="163" t="e">
        <f>VLOOKUP(H47,CATEGORIE!F$2:G$14,2,FALSE)</f>
        <v>#N/A</v>
      </c>
      <c r="Z47" s="163" t="str">
        <f>IF(Singoli!$V47&gt;12,"NONPART",IF(Singoli!$V47&lt;=8,VLOOKUP(Singoli!$V47,CATEGORIE!BX$8:BY$15,2,FALSE),VLOOKUP(Singoli!$V47,CATEGORIE!CK$8:CL$11,2,FALSE)))</f>
        <v>NONPART</v>
      </c>
      <c r="AA47" s="163" t="str">
        <f>IF(Singoli!$Z47="NONPART","NONPART",IF(Singoli!$V47&lt;=8,VLOOKUP(H47,CATEGORIE!BZ$8:CA$20,2,FALSE),VLOOKUP(H47,CATEGORIE!CM$8:CN$20,2,FALSE)))</f>
        <v>NONPART</v>
      </c>
      <c r="AB47" s="163" t="e">
        <f t="shared" si="8"/>
        <v>#N/A</v>
      </c>
      <c r="AC47" s="93" t="e">
        <f t="shared" si="9"/>
        <v>#N/A</v>
      </c>
      <c r="AD47" s="163" t="e">
        <f>VLOOKUP(Singoli!$AC$9:$AC$108,CATEGORIE!K$3:M$34,3,FALSE)</f>
        <v>#N/A</v>
      </c>
      <c r="AE47" s="93" t="e">
        <f>CONCATENATE(Singoli!$W$9:$W$108,Singoli!$Y$9:$Y$108,Singoli!$G$9:$G$108)</f>
        <v>#N/A</v>
      </c>
      <c r="AF47" s="93">
        <f>IF(Singoli!$Z47&lt;&gt;"NONPART",CONCATENATE(Singoli!$Z47,Singoli!$AA$9:$AA$108,Singoli!$G$9:$G$108),"")</f>
      </c>
      <c r="AG47" s="129">
        <f>_xlfn.IFERROR(IF(Singoli!$AF47="","",(IF(AA47="U",VLOOKUP(Singoli!$AF47,CATEGORIE!$CE$8:$CF$12,2,FALSE),VLOOKUP(Singoli!$AF47,CATEGORIE!$CR$8:$CS$15,2,FALSE)))),0)</f>
      </c>
      <c r="AH47" s="129">
        <f>_xlfn.IFERROR(IF(Singoli!$AC47&lt;&gt;"",VLOOKUP(Singoli!$AC47,CATEGORIE!$K$3:$L$34,2,FALSE),""),0)</f>
        <v>0</v>
      </c>
      <c r="AI47" s="129">
        <f>_xlfn.IFERROR(IF(Singoli!$AE47&lt;&gt;"",IF($C$1&lt;&gt;"",(VLOOKUP(Singoli!$AE47,CATEGORIE!$T$3:$U$26,2,FALSE)),IF($C$2&lt;&gt;"",(VLOOKUP(Singoli!$AE47,CATEGORIE!$FR$3:$FS$31,2,FALSE))))),"")</f>
      </c>
      <c r="AJ47" s="90">
        <f>IF(Singoli!$I47=0,"",_xlfn.IFERROR(Singoli!$AH47&amp;" "&amp;S47,0))</f>
      </c>
      <c r="AK47" s="90">
        <f>_xlfn.IFERROR(IF(Singoli!$AE47&lt;&gt;"",IF($C$1&lt;&gt;"",(VLOOKUP(Singoli!$AE47,CATEGORIE!$T$3:$U$26,2,FALSE)),IF($C$2&lt;&gt;"",(VLOOKUP(Singoli!$AE47,CATEGORIE!$CE$54:$CF$69,2,FALSE))))),"")</f>
      </c>
      <c r="AL47" s="129"/>
      <c r="AM47" s="239" t="e">
        <f>VLOOKUP(Singoli!$AE47,CATEGORIE!CE$54:CI$69,5,FALSE)</f>
        <v>#N/A</v>
      </c>
    </row>
    <row r="48" spans="1:39" ht="25.5" customHeight="1">
      <c r="A48" s="91"/>
      <c r="B48" s="185"/>
      <c r="C48" s="187"/>
      <c r="D48" s="193" t="str">
        <f>Singoli!$C$9:$C$108&amp;" "&amp;Singoli!$B$9:$B$108</f>
        <v> </v>
      </c>
      <c r="E48" s="192">
        <f t="shared" si="7"/>
        <v>0</v>
      </c>
      <c r="F48" s="213"/>
      <c r="G48" s="214"/>
      <c r="H48" s="214"/>
      <c r="I48" s="92"/>
      <c r="J48" s="92"/>
      <c r="K48" s="92"/>
      <c r="L48" s="92"/>
      <c r="M48" s="92"/>
      <c r="N48" s="92"/>
      <c r="O48" s="92"/>
      <c r="P48" s="92"/>
      <c r="Q48" s="92"/>
      <c r="R48" s="192">
        <f t="shared" si="1"/>
        <v>0</v>
      </c>
      <c r="S48" s="93" t="e">
        <f>VLOOKUP(AC48&amp;"-"&amp;R48,CATEGORIE!AG:AH,2,FALSE)</f>
        <v>#N/A</v>
      </c>
      <c r="T48" s="192">
        <f t="shared" si="2"/>
        <v>1900</v>
      </c>
      <c r="U48" s="163">
        <f t="shared" si="3"/>
        <v>117</v>
      </c>
      <c r="V48" s="163">
        <f t="shared" si="4"/>
        <v>117</v>
      </c>
      <c r="W48" s="163" t="str">
        <f>IF($C$1&lt;&gt;"",VLOOKUP(Singoli!$U$9:$U$108,CATEGORIE!O:P,2),IF($C$2&lt;&gt;"",VLOOKUP(Singoli!$U$9:$U$108,CATEGORIE!FM:FN,2)))</f>
        <v>MAS</v>
      </c>
      <c r="X48" s="93" t="str">
        <f>VLOOKUP(Singoli!$U$9:$U$108,CATEGORIE!D:E,2)</f>
        <v>SEN</v>
      </c>
      <c r="Y48" s="163" t="e">
        <f>VLOOKUP(H48,CATEGORIE!F$2:G$14,2,FALSE)</f>
        <v>#N/A</v>
      </c>
      <c r="Z48" s="163" t="str">
        <f>IF(Singoli!$V48&gt;12,"NONPART",IF(Singoli!$V48&lt;=8,VLOOKUP(Singoli!$V48,CATEGORIE!BX$8:BY$15,2,FALSE),VLOOKUP(Singoli!$V48,CATEGORIE!CK$8:CL$11,2,FALSE)))</f>
        <v>NONPART</v>
      </c>
      <c r="AA48" s="163" t="str">
        <f>IF(Singoli!$Z48="NONPART","NONPART",IF(Singoli!$V48&lt;=8,VLOOKUP(H48,CATEGORIE!BZ$8:CA$20,2,FALSE),VLOOKUP(H48,CATEGORIE!CM$8:CN$20,2,FALSE)))</f>
        <v>NONPART</v>
      </c>
      <c r="AB48" s="163" t="e">
        <f t="shared" si="8"/>
        <v>#N/A</v>
      </c>
      <c r="AC48" s="93" t="e">
        <f t="shared" si="9"/>
        <v>#N/A</v>
      </c>
      <c r="AD48" s="163" t="e">
        <f>VLOOKUP(Singoli!$AC$9:$AC$108,CATEGORIE!K$3:M$34,3,FALSE)</f>
        <v>#N/A</v>
      </c>
      <c r="AE48" s="93" t="e">
        <f>CONCATENATE(Singoli!$W$9:$W$108,Singoli!$Y$9:$Y$108,Singoli!$G$9:$G$108)</f>
        <v>#N/A</v>
      </c>
      <c r="AF48" s="90">
        <f>IF(Singoli!$Z48&lt;&gt;"NONPART",CONCATENATE(Singoli!$Z48,Singoli!$AA$9:$AA$108,Singoli!$G$9:$G$108),"")</f>
      </c>
      <c r="AG48" s="129">
        <f>_xlfn.IFERROR(IF(Singoli!$AF48="","",(IF(AA48="U",VLOOKUP(Singoli!$AF48,CATEGORIE!$CE$8:$CF$12,2,FALSE),VLOOKUP(Singoli!$AF48,CATEGORIE!$CR$8:$CS$15,2,FALSE)))),0)</f>
      </c>
      <c r="AH48" s="129">
        <f>_xlfn.IFERROR(IF(Singoli!$AC48&lt;&gt;"",VLOOKUP(Singoli!$AC48,CATEGORIE!$K$3:$L$34,2,FALSE),""),0)</f>
        <v>0</v>
      </c>
      <c r="AI48" s="129">
        <f>_xlfn.IFERROR(IF(Singoli!$AE48&lt;&gt;"",IF($C$1&lt;&gt;"",(VLOOKUP(Singoli!$AE48,CATEGORIE!$T$3:$U$26,2,FALSE)),IF($C$2&lt;&gt;"",(VLOOKUP(Singoli!$AE48,CATEGORIE!$FR$3:$FS$31,2,FALSE))))),"")</f>
      </c>
      <c r="AJ48" s="90">
        <f>IF(Singoli!$I48=0,"",_xlfn.IFERROR(Singoli!$AH48&amp;" "&amp;S48,0))</f>
      </c>
      <c r="AK48" s="90">
        <f>_xlfn.IFERROR(IF(Singoli!$AE48&lt;&gt;"",IF($C$1&lt;&gt;"",(VLOOKUP(Singoli!$AE48,CATEGORIE!$T$3:$U$26,2,FALSE)),IF($C$2&lt;&gt;"",(VLOOKUP(Singoli!$AE48,CATEGORIE!$CE$54:$CF$69,2,FALSE))))),"")</f>
      </c>
      <c r="AL48" s="129"/>
      <c r="AM48" s="239" t="e">
        <f>VLOOKUP(Singoli!$AE48,CATEGORIE!CE$54:CI$69,5,FALSE)</f>
        <v>#N/A</v>
      </c>
    </row>
    <row r="49" spans="1:39" ht="25.5" customHeight="1">
      <c r="A49" s="91"/>
      <c r="B49" s="185"/>
      <c r="C49" s="187"/>
      <c r="D49" s="194" t="str">
        <f>Singoli!$C$9:$C$108&amp;" "&amp;Singoli!$B$9:$B$108</f>
        <v> </v>
      </c>
      <c r="E49" s="192">
        <f t="shared" si="7"/>
        <v>0</v>
      </c>
      <c r="F49" s="213"/>
      <c r="G49" s="214"/>
      <c r="H49" s="214"/>
      <c r="I49" s="92"/>
      <c r="J49" s="92"/>
      <c r="K49" s="92"/>
      <c r="L49" s="92"/>
      <c r="M49" s="92"/>
      <c r="N49" s="92"/>
      <c r="O49" s="92"/>
      <c r="P49" s="92"/>
      <c r="Q49" s="92"/>
      <c r="R49" s="192">
        <f aca="true" t="shared" si="10" ref="R49:R71">ROUNDUP(I49,0)</f>
        <v>0</v>
      </c>
      <c r="S49" s="93" t="e">
        <f>VLOOKUP(AC49&amp;"-"&amp;R49,CATEGORIE!AG:AH,2,FALSE)</f>
        <v>#N/A</v>
      </c>
      <c r="T49" s="192">
        <f aca="true" t="shared" si="11" ref="T49:T71">YEAR(F49)</f>
        <v>1900</v>
      </c>
      <c r="U49" s="163">
        <f aca="true" t="shared" si="12" ref="U49:U71">V49</f>
        <v>117</v>
      </c>
      <c r="V49" s="163">
        <f aca="true" t="shared" si="13" ref="V49:V71">$I$6-T49</f>
        <v>117</v>
      </c>
      <c r="W49" s="163" t="str">
        <f>IF($C$1&lt;&gt;"",VLOOKUP(Singoli!$U$9:$U$108,CATEGORIE!O:P,2),IF($C$2&lt;&gt;"",VLOOKUP(Singoli!$U$9:$U$108,CATEGORIE!FM:FN,2)))</f>
        <v>MAS</v>
      </c>
      <c r="X49" s="93" t="str">
        <f>VLOOKUP(Singoli!$U$9:$U$108,CATEGORIE!D:E,2)</f>
        <v>SEN</v>
      </c>
      <c r="Y49" s="163" t="e">
        <f>VLOOKUP(H49,CATEGORIE!F$2:G$14,2,FALSE)</f>
        <v>#N/A</v>
      </c>
      <c r="Z49" s="163" t="str">
        <f>IF(Singoli!$V49&gt;12,"NONPART",IF(Singoli!$V49&lt;=8,VLOOKUP(Singoli!$V49,CATEGORIE!BX$8:BY$15,2,FALSE),VLOOKUP(Singoli!$V49,CATEGORIE!CK$8:CL$11,2,FALSE)))</f>
        <v>NONPART</v>
      </c>
      <c r="AA49" s="163" t="str">
        <f>IF(Singoli!$Z49="NONPART","NONPART",IF(Singoli!$V49&lt;=8,VLOOKUP(H49,CATEGORIE!BZ$8:CA$20,2,FALSE),VLOOKUP(H49,CATEGORIE!CM$8:CN$20,2,FALSE)))</f>
        <v>NONPART</v>
      </c>
      <c r="AB49" s="163" t="e">
        <f t="shared" si="8"/>
        <v>#N/A</v>
      </c>
      <c r="AC49" s="93" t="e">
        <f t="shared" si="9"/>
        <v>#N/A</v>
      </c>
      <c r="AD49" s="163" t="e">
        <f>VLOOKUP(Singoli!$AC$9:$AC$108,CATEGORIE!K$3:M$34,3,FALSE)</f>
        <v>#N/A</v>
      </c>
      <c r="AE49" s="93" t="e">
        <f>CONCATENATE(Singoli!$W$9:$W$108,Singoli!$Y$9:$Y$108,Singoli!$G$9:$G$108)</f>
        <v>#N/A</v>
      </c>
      <c r="AF49" s="93">
        <f>IF(Singoli!$Z49&lt;&gt;"NONPART",CONCATENATE(Singoli!$Z49,Singoli!$AA$9:$AA$108,Singoli!$G$9:$G$108),"")</f>
      </c>
      <c r="AG49" s="129">
        <f>_xlfn.IFERROR(IF(Singoli!$AF49="","",(IF(AA49="U",VLOOKUP(Singoli!$AF49,CATEGORIE!$CE$8:$CF$12,2,FALSE),VLOOKUP(Singoli!$AF49,CATEGORIE!$CR$8:$CS$15,2,FALSE)))),0)</f>
      </c>
      <c r="AH49" s="129">
        <f>_xlfn.IFERROR(IF(Singoli!$AC49&lt;&gt;"",VLOOKUP(Singoli!$AC49,CATEGORIE!$K$3:$L$34,2,FALSE),""),0)</f>
        <v>0</v>
      </c>
      <c r="AI49" s="129">
        <f>_xlfn.IFERROR(IF(Singoli!$AE49&lt;&gt;"",IF($C$1&lt;&gt;"",(VLOOKUP(Singoli!$AE49,CATEGORIE!$T$3:$U$26,2,FALSE)),IF($C$2&lt;&gt;"",(VLOOKUP(Singoli!$AE49,CATEGORIE!$FR$3:$FS$31,2,FALSE))))),"")</f>
      </c>
      <c r="AJ49" s="90">
        <f>IF(Singoli!$I49=0,"",_xlfn.IFERROR(Singoli!$AH49&amp;" "&amp;S49,0))</f>
      </c>
      <c r="AK49" s="90">
        <f>_xlfn.IFERROR(IF(Singoli!$AE49&lt;&gt;"",IF($C$1&lt;&gt;"",(VLOOKUP(Singoli!$AE49,CATEGORIE!$T$3:$U$26,2,FALSE)),IF($C$2&lt;&gt;"",(VLOOKUP(Singoli!$AE49,CATEGORIE!$CE$54:$CF$69,2,FALSE))))),"")</f>
      </c>
      <c r="AL49" s="129"/>
      <c r="AM49" s="239" t="e">
        <f>VLOOKUP(Singoli!$AE49,CATEGORIE!CE$54:CI$69,5,FALSE)</f>
        <v>#N/A</v>
      </c>
    </row>
    <row r="50" spans="1:39" ht="25.5" customHeight="1">
      <c r="A50" s="91"/>
      <c r="B50" s="185"/>
      <c r="C50" s="187"/>
      <c r="D50" s="194" t="str">
        <f>Singoli!$C$9:$C$108&amp;" "&amp;Singoli!$B$9:$B$108</f>
        <v> </v>
      </c>
      <c r="E50" s="192">
        <f t="shared" si="7"/>
        <v>0</v>
      </c>
      <c r="F50" s="213"/>
      <c r="G50" s="214"/>
      <c r="H50" s="214"/>
      <c r="I50" s="92"/>
      <c r="J50" s="92"/>
      <c r="K50" s="92"/>
      <c r="L50" s="92"/>
      <c r="M50" s="92"/>
      <c r="N50" s="92"/>
      <c r="O50" s="92"/>
      <c r="P50" s="92"/>
      <c r="Q50" s="92"/>
      <c r="R50" s="192">
        <f t="shared" si="10"/>
        <v>0</v>
      </c>
      <c r="S50" s="93" t="e">
        <f>VLOOKUP(AC50&amp;"-"&amp;R50,CATEGORIE!AG:AH,2,FALSE)</f>
        <v>#N/A</v>
      </c>
      <c r="T50" s="192">
        <f t="shared" si="11"/>
        <v>1900</v>
      </c>
      <c r="U50" s="163">
        <f t="shared" si="12"/>
        <v>117</v>
      </c>
      <c r="V50" s="163">
        <f t="shared" si="13"/>
        <v>117</v>
      </c>
      <c r="W50" s="163" t="str">
        <f>IF($C$1&lt;&gt;"",VLOOKUP(Singoli!$U$9:$U$108,CATEGORIE!O:P,2),IF($C$2&lt;&gt;"",VLOOKUP(Singoli!$U$9:$U$108,CATEGORIE!FM:FN,2)))</f>
        <v>MAS</v>
      </c>
      <c r="X50" s="93" t="str">
        <f>VLOOKUP(Singoli!$U$9:$U$108,CATEGORIE!D:E,2)</f>
        <v>SEN</v>
      </c>
      <c r="Y50" s="163" t="e">
        <f>VLOOKUP(H50,CATEGORIE!F$2:G$14,2,FALSE)</f>
        <v>#N/A</v>
      </c>
      <c r="Z50" s="163" t="str">
        <f>IF(Singoli!$V50&gt;12,"NONPART",IF(Singoli!$V50&lt;=8,VLOOKUP(Singoli!$V50,CATEGORIE!BX$8:BY$15,2,FALSE),VLOOKUP(Singoli!$V50,CATEGORIE!CK$8:CL$11,2,FALSE)))</f>
        <v>NONPART</v>
      </c>
      <c r="AA50" s="163" t="str">
        <f>IF(Singoli!$Z50="NONPART","NONPART",IF(Singoli!$V50&lt;=8,VLOOKUP(H50,CATEGORIE!BZ$8:CA$20,2,FALSE),VLOOKUP(H50,CATEGORIE!CM$8:CN$20,2,FALSE)))</f>
        <v>NONPART</v>
      </c>
      <c r="AB50" s="163" t="e">
        <f t="shared" si="8"/>
        <v>#N/A</v>
      </c>
      <c r="AC50" s="93" t="e">
        <f t="shared" si="9"/>
        <v>#N/A</v>
      </c>
      <c r="AD50" s="163" t="e">
        <f>VLOOKUP(Singoli!$AC$9:$AC$108,CATEGORIE!K$3:M$34,3,FALSE)</f>
        <v>#N/A</v>
      </c>
      <c r="AE50" s="93" t="e">
        <f>CONCATENATE(Singoli!$W$9:$W$108,Singoli!$Y$9:$Y$108,Singoli!$G$9:$G$108)</f>
        <v>#N/A</v>
      </c>
      <c r="AF50" s="93">
        <f>IF(Singoli!$Z50&lt;&gt;"NONPART",CONCATENATE(Singoli!$Z50,Singoli!$AA$9:$AA$108,Singoli!$G$9:$G$108),"")</f>
      </c>
      <c r="AG50" s="129">
        <f>_xlfn.IFERROR(IF(Singoli!$AF50="","",(IF(AA50="U",VLOOKUP(Singoli!$AF50,CATEGORIE!$CE$8:$CF$12,2,FALSE),VLOOKUP(Singoli!$AF50,CATEGORIE!$CR$8:$CS$15,2,FALSE)))),0)</f>
      </c>
      <c r="AH50" s="129">
        <f>_xlfn.IFERROR(IF(Singoli!$AC50&lt;&gt;"",VLOOKUP(Singoli!$AC50,CATEGORIE!$K$3:$L$34,2,FALSE),""),0)</f>
        <v>0</v>
      </c>
      <c r="AI50" s="129">
        <f>_xlfn.IFERROR(IF(Singoli!$AE50&lt;&gt;"",IF($C$1&lt;&gt;"",(VLOOKUP(Singoli!$AE50,CATEGORIE!$T$3:$U$26,2,FALSE)),IF($C$2&lt;&gt;"",(VLOOKUP(Singoli!$AE50,CATEGORIE!$FR$3:$FS$31,2,FALSE))))),"")</f>
      </c>
      <c r="AJ50" s="90">
        <f>IF(Singoli!$I50=0,"",_xlfn.IFERROR(Singoli!$AH50&amp;" "&amp;S50,0))</f>
      </c>
      <c r="AK50" s="90">
        <f>_xlfn.IFERROR(IF(Singoli!$AE50&lt;&gt;"",IF($C$1&lt;&gt;"",(VLOOKUP(Singoli!$AE50,CATEGORIE!$T$3:$U$26,2,FALSE)),IF($C$2&lt;&gt;"",(VLOOKUP(Singoli!$AE50,CATEGORIE!$CE$54:$CF$69,2,FALSE))))),"")</f>
      </c>
      <c r="AL50" s="129"/>
      <c r="AM50" s="239" t="e">
        <f>VLOOKUP(Singoli!$AE50,CATEGORIE!CE$54:CI$69,5,FALSE)</f>
        <v>#N/A</v>
      </c>
    </row>
    <row r="51" spans="1:39" ht="25.5" customHeight="1">
      <c r="A51" s="91"/>
      <c r="B51" s="185"/>
      <c r="C51" s="187"/>
      <c r="D51" s="194" t="str">
        <f>Singoli!$C$9:$C$108&amp;" "&amp;Singoli!$B$9:$B$108</f>
        <v> </v>
      </c>
      <c r="E51" s="192">
        <f t="shared" si="7"/>
        <v>0</v>
      </c>
      <c r="F51" s="213"/>
      <c r="G51" s="214"/>
      <c r="H51" s="214"/>
      <c r="I51" s="92"/>
      <c r="J51" s="92"/>
      <c r="K51" s="92"/>
      <c r="L51" s="92"/>
      <c r="M51" s="92"/>
      <c r="N51" s="92"/>
      <c r="O51" s="92"/>
      <c r="P51" s="92"/>
      <c r="Q51" s="92"/>
      <c r="R51" s="192">
        <f t="shared" si="10"/>
        <v>0</v>
      </c>
      <c r="S51" s="93" t="e">
        <f>VLOOKUP(AC51&amp;"-"&amp;R51,CATEGORIE!AG:AH,2,FALSE)</f>
        <v>#N/A</v>
      </c>
      <c r="T51" s="192">
        <f t="shared" si="11"/>
        <v>1900</v>
      </c>
      <c r="U51" s="163">
        <f t="shared" si="12"/>
        <v>117</v>
      </c>
      <c r="V51" s="163">
        <f t="shared" si="13"/>
        <v>117</v>
      </c>
      <c r="W51" s="163" t="str">
        <f>IF($C$1&lt;&gt;"",VLOOKUP(Singoli!$U$9:$U$108,CATEGORIE!O:P,2),IF($C$2&lt;&gt;"",VLOOKUP(Singoli!$U$9:$U$108,CATEGORIE!FM:FN,2)))</f>
        <v>MAS</v>
      </c>
      <c r="X51" s="93" t="str">
        <f>VLOOKUP(Singoli!$U$9:$U$108,CATEGORIE!D:E,2)</f>
        <v>SEN</v>
      </c>
      <c r="Y51" s="163" t="e">
        <f>VLOOKUP(H51,CATEGORIE!F$2:G$14,2,FALSE)</f>
        <v>#N/A</v>
      </c>
      <c r="Z51" s="163" t="str">
        <f>IF(Singoli!$V51&gt;12,"NONPART",IF(Singoli!$V51&lt;=8,VLOOKUP(Singoli!$V51,CATEGORIE!BX$8:BY$15,2,FALSE),VLOOKUP(Singoli!$V51,CATEGORIE!CK$8:CL$11,2,FALSE)))</f>
        <v>NONPART</v>
      </c>
      <c r="AA51" s="163" t="str">
        <f>IF(Singoli!$Z51="NONPART","NONPART",IF(Singoli!$V51&lt;=8,VLOOKUP(H51,CATEGORIE!BZ$8:CA$20,2,FALSE),VLOOKUP(H51,CATEGORIE!CM$8:CN$20,2,FALSE)))</f>
        <v>NONPART</v>
      </c>
      <c r="AB51" s="163" t="e">
        <f t="shared" si="8"/>
        <v>#N/A</v>
      </c>
      <c r="AC51" s="93" t="e">
        <f t="shared" si="9"/>
        <v>#N/A</v>
      </c>
      <c r="AD51" s="163" t="e">
        <f>VLOOKUP(Singoli!$AC$9:$AC$108,CATEGORIE!K$3:M$34,3,FALSE)</f>
        <v>#N/A</v>
      </c>
      <c r="AE51" s="93" t="e">
        <f>CONCATENATE(Singoli!$W$9:$W$108,Singoli!$Y$9:$Y$108,Singoli!$G$9:$G$108)</f>
        <v>#N/A</v>
      </c>
      <c r="AF51" s="93">
        <f>IF(Singoli!$Z51&lt;&gt;"NONPART",CONCATENATE(Singoli!$Z51,Singoli!$AA$9:$AA$108,Singoli!$G$9:$G$108),"")</f>
      </c>
      <c r="AG51" s="129">
        <f>_xlfn.IFERROR(IF(Singoli!$AF51="","",(IF(AA51="U",VLOOKUP(Singoli!$AF51,CATEGORIE!$CE$8:$CF$12,2,FALSE),VLOOKUP(Singoli!$AF51,CATEGORIE!$CR$8:$CS$15,2,FALSE)))),0)</f>
      </c>
      <c r="AH51" s="129">
        <f>_xlfn.IFERROR(IF(Singoli!$AC51&lt;&gt;"",VLOOKUP(Singoli!$AC51,CATEGORIE!$K$3:$L$34,2,FALSE),""),0)</f>
        <v>0</v>
      </c>
      <c r="AI51" s="129">
        <f>_xlfn.IFERROR(IF(Singoli!$AE51&lt;&gt;"",IF($C$1&lt;&gt;"",(VLOOKUP(Singoli!$AE51,CATEGORIE!$T$3:$U$26,2,FALSE)),IF($C$2&lt;&gt;"",(VLOOKUP(Singoli!$AE51,CATEGORIE!$FR$3:$FS$31,2,FALSE))))),"")</f>
      </c>
      <c r="AJ51" s="90">
        <f>IF(Singoli!$I51=0,"",_xlfn.IFERROR(Singoli!$AH51&amp;" "&amp;S51,0))</f>
      </c>
      <c r="AK51" s="90">
        <f>_xlfn.IFERROR(IF(Singoli!$AE51&lt;&gt;"",IF($C$1&lt;&gt;"",(VLOOKUP(Singoli!$AE51,CATEGORIE!$T$3:$U$26,2,FALSE)),IF($C$2&lt;&gt;"",(VLOOKUP(Singoli!$AE51,CATEGORIE!$CE$54:$CF$69,2,FALSE))))),"")</f>
      </c>
      <c r="AL51" s="129"/>
      <c r="AM51" s="239" t="e">
        <f>VLOOKUP(Singoli!$AE51,CATEGORIE!CE$54:CI$69,5,FALSE)</f>
        <v>#N/A</v>
      </c>
    </row>
    <row r="52" spans="1:39" ht="25.5" customHeight="1">
      <c r="A52" s="91"/>
      <c r="B52" s="185"/>
      <c r="C52" s="187"/>
      <c r="D52" s="194" t="str">
        <f>Singoli!$C$9:$C$108&amp;" "&amp;Singoli!$B$9:$B$108</f>
        <v> </v>
      </c>
      <c r="E52" s="192">
        <f t="shared" si="7"/>
        <v>0</v>
      </c>
      <c r="F52" s="213"/>
      <c r="G52" s="214"/>
      <c r="H52" s="214"/>
      <c r="I52" s="92"/>
      <c r="J52" s="92"/>
      <c r="K52" s="92"/>
      <c r="L52" s="92"/>
      <c r="M52" s="92"/>
      <c r="N52" s="92"/>
      <c r="O52" s="92"/>
      <c r="P52" s="92"/>
      <c r="Q52" s="92"/>
      <c r="R52" s="192">
        <f t="shared" si="10"/>
        <v>0</v>
      </c>
      <c r="S52" s="93" t="e">
        <f>VLOOKUP(AC52&amp;"-"&amp;R52,CATEGORIE!AG:AH,2,FALSE)</f>
        <v>#N/A</v>
      </c>
      <c r="T52" s="192">
        <f t="shared" si="11"/>
        <v>1900</v>
      </c>
      <c r="U52" s="163">
        <f t="shared" si="12"/>
        <v>117</v>
      </c>
      <c r="V52" s="163">
        <f t="shared" si="13"/>
        <v>117</v>
      </c>
      <c r="W52" s="163" t="str">
        <f>IF($C$1&lt;&gt;"",VLOOKUP(Singoli!$U$9:$U$108,CATEGORIE!O:P,2),IF($C$2&lt;&gt;"",VLOOKUP(Singoli!$U$9:$U$108,CATEGORIE!FM:FN,2)))</f>
        <v>MAS</v>
      </c>
      <c r="X52" s="93" t="str">
        <f>VLOOKUP(Singoli!$U$9:$U$108,CATEGORIE!D:E,2)</f>
        <v>SEN</v>
      </c>
      <c r="Y52" s="163" t="e">
        <f>VLOOKUP(H52,CATEGORIE!F$2:G$14,2,FALSE)</f>
        <v>#N/A</v>
      </c>
      <c r="Z52" s="163" t="str">
        <f>IF(Singoli!$V52&gt;12,"NONPART",IF(Singoli!$V52&lt;=8,VLOOKUP(Singoli!$V52,CATEGORIE!BX$8:BY$15,2,FALSE),VLOOKUP(Singoli!$V52,CATEGORIE!CK$8:CL$11,2,FALSE)))</f>
        <v>NONPART</v>
      </c>
      <c r="AA52" s="163" t="str">
        <f>IF(Singoli!$Z52="NONPART","NONPART",IF(Singoli!$V52&lt;=8,VLOOKUP(H52,CATEGORIE!BZ$8:CA$20,2,FALSE),VLOOKUP(H52,CATEGORIE!CM$8:CN$20,2,FALSE)))</f>
        <v>NONPART</v>
      </c>
      <c r="AB52" s="163" t="e">
        <f t="shared" si="8"/>
        <v>#N/A</v>
      </c>
      <c r="AC52" s="93" t="e">
        <f t="shared" si="9"/>
        <v>#N/A</v>
      </c>
      <c r="AD52" s="163" t="e">
        <f>VLOOKUP(Singoli!$AC$9:$AC$108,CATEGORIE!K$3:M$34,3,FALSE)</f>
        <v>#N/A</v>
      </c>
      <c r="AE52" s="93" t="e">
        <f>CONCATENATE(Singoli!$W$9:$W$108,Singoli!$Y$9:$Y$108,Singoli!$G$9:$G$108)</f>
        <v>#N/A</v>
      </c>
      <c r="AF52" s="93">
        <f>IF(Singoli!$Z52&lt;&gt;"NONPART",CONCATENATE(Singoli!$Z52,Singoli!$AA$9:$AA$108,Singoli!$G$9:$G$108),"")</f>
      </c>
      <c r="AG52" s="129">
        <f>_xlfn.IFERROR(IF(Singoli!$AF52="","",(IF(AA52="U",VLOOKUP(Singoli!$AF52,CATEGORIE!$CE$8:$CF$12,2,FALSE),VLOOKUP(Singoli!$AF52,CATEGORIE!$CR$8:$CS$15,2,FALSE)))),0)</f>
      </c>
      <c r="AH52" s="129">
        <f>_xlfn.IFERROR(IF(Singoli!$AC52&lt;&gt;"",VLOOKUP(Singoli!$AC52,CATEGORIE!$K$3:$L$34,2,FALSE),""),0)</f>
        <v>0</v>
      </c>
      <c r="AI52" s="129">
        <f>_xlfn.IFERROR(IF(Singoli!$AE52&lt;&gt;"",IF($C$1&lt;&gt;"",(VLOOKUP(Singoli!$AE52,CATEGORIE!$T$3:$U$26,2,FALSE)),IF($C$2&lt;&gt;"",(VLOOKUP(Singoli!$AE52,CATEGORIE!$FR$3:$FS$31,2,FALSE))))),"")</f>
      </c>
      <c r="AJ52" s="90">
        <f>IF(Singoli!$I52=0,"",_xlfn.IFERROR(Singoli!$AH52&amp;" "&amp;S52,0))</f>
      </c>
      <c r="AK52" s="90">
        <f>_xlfn.IFERROR(IF(Singoli!$AE52&lt;&gt;"",IF($C$1&lt;&gt;"",(VLOOKUP(Singoli!$AE52,CATEGORIE!$T$3:$U$26,2,FALSE)),IF($C$2&lt;&gt;"",(VLOOKUP(Singoli!$AE52,CATEGORIE!$CE$54:$CF$69,2,FALSE))))),"")</f>
      </c>
      <c r="AL52" s="129"/>
      <c r="AM52" s="239" t="e">
        <f>VLOOKUP(Singoli!$AE52,CATEGORIE!CE$54:CI$69,5,FALSE)</f>
        <v>#N/A</v>
      </c>
    </row>
    <row r="53" spans="1:39" ht="25.5" customHeight="1">
      <c r="A53" s="91"/>
      <c r="B53" s="185"/>
      <c r="C53" s="187"/>
      <c r="D53" s="194" t="str">
        <f>Singoli!$C$9:$C$108&amp;" "&amp;Singoli!$B$9:$B$108</f>
        <v> </v>
      </c>
      <c r="E53" s="192">
        <f t="shared" si="7"/>
        <v>0</v>
      </c>
      <c r="F53" s="213"/>
      <c r="G53" s="214"/>
      <c r="H53" s="214"/>
      <c r="I53" s="92"/>
      <c r="J53" s="92"/>
      <c r="K53" s="92"/>
      <c r="L53" s="92"/>
      <c r="M53" s="92"/>
      <c r="N53" s="92"/>
      <c r="O53" s="92"/>
      <c r="P53" s="92"/>
      <c r="Q53" s="92"/>
      <c r="R53" s="192">
        <f t="shared" si="10"/>
        <v>0</v>
      </c>
      <c r="S53" s="93" t="e">
        <f>VLOOKUP(AC53&amp;"-"&amp;R53,CATEGORIE!AG:AH,2,FALSE)</f>
        <v>#N/A</v>
      </c>
      <c r="T53" s="192">
        <f t="shared" si="11"/>
        <v>1900</v>
      </c>
      <c r="U53" s="163">
        <f t="shared" si="12"/>
        <v>117</v>
      </c>
      <c r="V53" s="163">
        <f t="shared" si="13"/>
        <v>117</v>
      </c>
      <c r="W53" s="163" t="str">
        <f>IF($C$1&lt;&gt;"",VLOOKUP(Singoli!$U$9:$U$108,CATEGORIE!O:P,2),IF($C$2&lt;&gt;"",VLOOKUP(Singoli!$U$9:$U$108,CATEGORIE!FM:FN,2)))</f>
        <v>MAS</v>
      </c>
      <c r="X53" s="93" t="str">
        <f>VLOOKUP(Singoli!$U$9:$U$108,CATEGORIE!D:E,2)</f>
        <v>SEN</v>
      </c>
      <c r="Y53" s="163" t="e">
        <f>VLOOKUP(H53,CATEGORIE!F$2:G$14,2,FALSE)</f>
        <v>#N/A</v>
      </c>
      <c r="Z53" s="163" t="str">
        <f>IF(Singoli!$V53&gt;12,"NONPART",IF(Singoli!$V53&lt;=8,VLOOKUP(Singoli!$V53,CATEGORIE!BX$8:BY$15,2,FALSE),VLOOKUP(Singoli!$V53,CATEGORIE!CK$8:CL$11,2,FALSE)))</f>
        <v>NONPART</v>
      </c>
      <c r="AA53" s="163" t="str">
        <f>IF(Singoli!$Z53="NONPART","NONPART",IF(Singoli!$V53&lt;=8,VLOOKUP(H53,CATEGORIE!BZ$8:CA$20,2,FALSE),VLOOKUP(H53,CATEGORIE!CM$8:CN$20,2,FALSE)))</f>
        <v>NONPART</v>
      </c>
      <c r="AB53" s="163" t="e">
        <f t="shared" si="8"/>
        <v>#N/A</v>
      </c>
      <c r="AC53" s="93" t="e">
        <f t="shared" si="9"/>
        <v>#N/A</v>
      </c>
      <c r="AD53" s="163" t="e">
        <f>VLOOKUP(Singoli!$AC$9:$AC$108,CATEGORIE!K$3:M$34,3,FALSE)</f>
        <v>#N/A</v>
      </c>
      <c r="AE53" s="93" t="e">
        <f>CONCATENATE(Singoli!$W$9:$W$108,Singoli!$Y$9:$Y$108,Singoli!$G$9:$G$108)</f>
        <v>#N/A</v>
      </c>
      <c r="AF53" s="93">
        <f>IF(Singoli!$Z53&lt;&gt;"NONPART",CONCATENATE(Singoli!$Z53,Singoli!$AA$9:$AA$108,Singoli!$G$9:$G$108),"")</f>
      </c>
      <c r="AG53" s="129">
        <f>_xlfn.IFERROR(IF(Singoli!$AF53="","",(IF(AA53="U",VLOOKUP(Singoli!$AF53,CATEGORIE!$CE$8:$CF$12,2,FALSE),VLOOKUP(Singoli!$AF53,CATEGORIE!$CR$8:$CS$15,2,FALSE)))),0)</f>
      </c>
      <c r="AH53" s="129">
        <f>_xlfn.IFERROR(IF(Singoli!$AC53&lt;&gt;"",VLOOKUP(Singoli!$AC53,CATEGORIE!$K$3:$L$34,2,FALSE),""),0)</f>
        <v>0</v>
      </c>
      <c r="AI53" s="129">
        <f>_xlfn.IFERROR(IF(Singoli!$AE53&lt;&gt;"",IF($C$1&lt;&gt;"",(VLOOKUP(Singoli!$AE53,CATEGORIE!$T$3:$U$26,2,FALSE)),IF($C$2&lt;&gt;"",(VLOOKUP(Singoli!$AE53,CATEGORIE!$FR$3:$FS$31,2,FALSE))))),"")</f>
      </c>
      <c r="AJ53" s="90">
        <f>IF(Singoli!$I53=0,"",_xlfn.IFERROR(Singoli!$AH53&amp;" "&amp;S53,0))</f>
      </c>
      <c r="AK53" s="90">
        <f>_xlfn.IFERROR(IF(Singoli!$AE53&lt;&gt;"",IF($C$1&lt;&gt;"",(VLOOKUP(Singoli!$AE53,CATEGORIE!$T$3:$U$26,2,FALSE)),IF($C$2&lt;&gt;"",(VLOOKUP(Singoli!$AE53,CATEGORIE!$CE$54:$CF$69,2,FALSE))))),"")</f>
      </c>
      <c r="AL53" s="129"/>
      <c r="AM53" s="239" t="e">
        <f>VLOOKUP(Singoli!$AE53,CATEGORIE!CE$54:CI$69,5,FALSE)</f>
        <v>#N/A</v>
      </c>
    </row>
    <row r="54" spans="1:39" ht="25.5" customHeight="1">
      <c r="A54" s="91"/>
      <c r="B54" s="185"/>
      <c r="C54" s="187"/>
      <c r="D54" s="194" t="str">
        <f>Singoli!$C$9:$C$108&amp;" "&amp;Singoli!$B$9:$B$108</f>
        <v> </v>
      </c>
      <c r="E54" s="192">
        <f t="shared" si="7"/>
        <v>0</v>
      </c>
      <c r="F54" s="213"/>
      <c r="G54" s="214"/>
      <c r="H54" s="214"/>
      <c r="I54" s="92"/>
      <c r="J54" s="92"/>
      <c r="K54" s="92"/>
      <c r="L54" s="92"/>
      <c r="M54" s="92"/>
      <c r="N54" s="92"/>
      <c r="O54" s="92"/>
      <c r="P54" s="92"/>
      <c r="Q54" s="92"/>
      <c r="R54" s="192">
        <f t="shared" si="10"/>
        <v>0</v>
      </c>
      <c r="S54" s="93" t="e">
        <f>VLOOKUP(AC54&amp;"-"&amp;R54,CATEGORIE!AG:AH,2,FALSE)</f>
        <v>#N/A</v>
      </c>
      <c r="T54" s="192">
        <f t="shared" si="11"/>
        <v>1900</v>
      </c>
      <c r="U54" s="163">
        <f t="shared" si="12"/>
        <v>117</v>
      </c>
      <c r="V54" s="163">
        <f t="shared" si="13"/>
        <v>117</v>
      </c>
      <c r="W54" s="163" t="str">
        <f>IF($C$1&lt;&gt;"",VLOOKUP(Singoli!$U$9:$U$108,CATEGORIE!O:P,2),IF($C$2&lt;&gt;"",VLOOKUP(Singoli!$U$9:$U$108,CATEGORIE!FM:FN,2)))</f>
        <v>MAS</v>
      </c>
      <c r="X54" s="93" t="str">
        <f>VLOOKUP(Singoli!$U$9:$U$108,CATEGORIE!D:E,2)</f>
        <v>SEN</v>
      </c>
      <c r="Y54" s="163" t="e">
        <f>VLOOKUP(H54,CATEGORIE!F$2:G$14,2,FALSE)</f>
        <v>#N/A</v>
      </c>
      <c r="Z54" s="163" t="str">
        <f>IF(Singoli!$V54&gt;12,"NONPART",IF(Singoli!$V54&lt;=8,VLOOKUP(Singoli!$V54,CATEGORIE!BX$8:BY$15,2,FALSE),VLOOKUP(Singoli!$V54,CATEGORIE!CK$8:CL$11,2,FALSE)))</f>
        <v>NONPART</v>
      </c>
      <c r="AA54" s="163" t="str">
        <f>IF(Singoli!$Z54="NONPART","NONPART",IF(Singoli!$V54&lt;=8,VLOOKUP(H54,CATEGORIE!BZ$8:CA$20,2,FALSE),VLOOKUP(H54,CATEGORIE!CM$8:CN$20,2,FALSE)))</f>
        <v>NONPART</v>
      </c>
      <c r="AB54" s="163" t="e">
        <f t="shared" si="8"/>
        <v>#N/A</v>
      </c>
      <c r="AC54" s="93" t="e">
        <f t="shared" si="9"/>
        <v>#N/A</v>
      </c>
      <c r="AD54" s="163" t="e">
        <f>VLOOKUP(Singoli!$AC$9:$AC$108,CATEGORIE!K$3:M$34,3,FALSE)</f>
        <v>#N/A</v>
      </c>
      <c r="AE54" s="93" t="e">
        <f>CONCATENATE(Singoli!$W$9:$W$108,Singoli!$Y$9:$Y$108,Singoli!$G$9:$G$108)</f>
        <v>#N/A</v>
      </c>
      <c r="AF54" s="93">
        <f>IF(Singoli!$Z54&lt;&gt;"NONPART",CONCATENATE(Singoli!$Z54,Singoli!$AA$9:$AA$108,Singoli!$G$9:$G$108),"")</f>
      </c>
      <c r="AG54" s="129">
        <f>_xlfn.IFERROR(IF(Singoli!$AF54="","",(IF(AA54="U",VLOOKUP(Singoli!$AF54,CATEGORIE!$CE$8:$CF$12,2,FALSE),VLOOKUP(Singoli!$AF54,CATEGORIE!$CR$8:$CS$15,2,FALSE)))),0)</f>
      </c>
      <c r="AH54" s="129">
        <f>_xlfn.IFERROR(IF(Singoli!$AC54&lt;&gt;"",VLOOKUP(Singoli!$AC54,CATEGORIE!$K$3:$L$34,2,FALSE),""),0)</f>
        <v>0</v>
      </c>
      <c r="AI54" s="129">
        <f>_xlfn.IFERROR(IF(Singoli!$AE54&lt;&gt;"",IF($C$1&lt;&gt;"",(VLOOKUP(Singoli!$AE54,CATEGORIE!$T$3:$U$26,2,FALSE)),IF($C$2&lt;&gt;"",(VLOOKUP(Singoli!$AE54,CATEGORIE!$FR$3:$FS$31,2,FALSE))))),"")</f>
      </c>
      <c r="AJ54" s="90">
        <f>IF(Singoli!$I54=0,"",_xlfn.IFERROR(Singoli!$AH54&amp;" "&amp;S54,0))</f>
      </c>
      <c r="AK54" s="90">
        <f>_xlfn.IFERROR(IF(Singoli!$AE54&lt;&gt;"",IF($C$1&lt;&gt;"",(VLOOKUP(Singoli!$AE54,CATEGORIE!$T$3:$U$26,2,FALSE)),IF($C$2&lt;&gt;"",(VLOOKUP(Singoli!$AE54,CATEGORIE!$CE$54:$CF$69,2,FALSE))))),"")</f>
      </c>
      <c r="AL54" s="129"/>
      <c r="AM54" s="239" t="e">
        <f>VLOOKUP(Singoli!$AE54,CATEGORIE!CE$54:CI$69,5,FALSE)</f>
        <v>#N/A</v>
      </c>
    </row>
    <row r="55" spans="1:39" ht="25.5" customHeight="1">
      <c r="A55" s="91"/>
      <c r="B55" s="185"/>
      <c r="C55" s="187"/>
      <c r="D55" s="194" t="str">
        <f>Singoli!$C$9:$C$108&amp;" "&amp;Singoli!$B$9:$B$108</f>
        <v> </v>
      </c>
      <c r="E55" s="192">
        <f t="shared" si="7"/>
        <v>0</v>
      </c>
      <c r="F55" s="213"/>
      <c r="G55" s="214"/>
      <c r="H55" s="214"/>
      <c r="I55" s="92"/>
      <c r="J55" s="92"/>
      <c r="K55" s="92"/>
      <c r="L55" s="92"/>
      <c r="M55" s="92"/>
      <c r="N55" s="92"/>
      <c r="O55" s="92"/>
      <c r="P55" s="92"/>
      <c r="Q55" s="92"/>
      <c r="R55" s="192">
        <f t="shared" si="10"/>
        <v>0</v>
      </c>
      <c r="S55" s="93" t="e">
        <f>VLOOKUP(AC55&amp;"-"&amp;R55,CATEGORIE!AG:AH,2,FALSE)</f>
        <v>#N/A</v>
      </c>
      <c r="T55" s="192">
        <f t="shared" si="11"/>
        <v>1900</v>
      </c>
      <c r="U55" s="163">
        <f t="shared" si="12"/>
        <v>117</v>
      </c>
      <c r="V55" s="163">
        <f t="shared" si="13"/>
        <v>117</v>
      </c>
      <c r="W55" s="163" t="str">
        <f>IF($C$1&lt;&gt;"",VLOOKUP(Singoli!$U$9:$U$108,CATEGORIE!O:P,2),IF($C$2&lt;&gt;"",VLOOKUP(Singoli!$U$9:$U$108,CATEGORIE!FM:FN,2)))</f>
        <v>MAS</v>
      </c>
      <c r="X55" s="93" t="str">
        <f>VLOOKUP(Singoli!$U$9:$U$108,CATEGORIE!D:E,2)</f>
        <v>SEN</v>
      </c>
      <c r="Y55" s="163" t="e">
        <f>VLOOKUP(H55,CATEGORIE!F$2:G$14,2,FALSE)</f>
        <v>#N/A</v>
      </c>
      <c r="Z55" s="163" t="str">
        <f>IF(Singoli!$V55&gt;12,"NONPART",IF(Singoli!$V55&lt;=8,VLOOKUP(Singoli!$V55,CATEGORIE!BX$8:BY$15,2,FALSE),VLOOKUP(Singoli!$V55,CATEGORIE!CK$8:CL$11,2,FALSE)))</f>
        <v>NONPART</v>
      </c>
      <c r="AA55" s="163" t="str">
        <f>IF(Singoli!$Z55="NONPART","NONPART",IF(Singoli!$V55&lt;=8,VLOOKUP(H55,CATEGORIE!BZ$8:CA$20,2,FALSE),VLOOKUP(H55,CATEGORIE!CM$8:CN$20,2,FALSE)))</f>
        <v>NONPART</v>
      </c>
      <c r="AB55" s="163" t="e">
        <f t="shared" si="8"/>
        <v>#N/A</v>
      </c>
      <c r="AC55" s="93" t="e">
        <f t="shared" si="9"/>
        <v>#N/A</v>
      </c>
      <c r="AD55" s="163" t="e">
        <f>VLOOKUP(Singoli!$AC$9:$AC$108,CATEGORIE!K$3:M$34,3,FALSE)</f>
        <v>#N/A</v>
      </c>
      <c r="AE55" s="93" t="e">
        <f>CONCATENATE(Singoli!$W$9:$W$108,Singoli!$Y$9:$Y$108,Singoli!$G$9:$G$108)</f>
        <v>#N/A</v>
      </c>
      <c r="AF55" s="93">
        <f>IF(Singoli!$Z55&lt;&gt;"NONPART",CONCATENATE(Singoli!$Z55,Singoli!$AA$9:$AA$108,Singoli!$G$9:$G$108),"")</f>
      </c>
      <c r="AG55" s="129">
        <f>_xlfn.IFERROR(IF(Singoli!$AF55="","",(IF(AA55="U",VLOOKUP(Singoli!$AF55,CATEGORIE!$CE$8:$CF$12,2,FALSE),VLOOKUP(Singoli!$AF55,CATEGORIE!$CR$8:$CS$15,2,FALSE)))),0)</f>
      </c>
      <c r="AH55" s="129">
        <f>_xlfn.IFERROR(IF(Singoli!$AC55&lt;&gt;"",VLOOKUP(Singoli!$AC55,CATEGORIE!$K$3:$L$34,2,FALSE),""),0)</f>
        <v>0</v>
      </c>
      <c r="AI55" s="129">
        <f>_xlfn.IFERROR(IF(Singoli!$AE55&lt;&gt;"",IF($C$1&lt;&gt;"",(VLOOKUP(Singoli!$AE55,CATEGORIE!$T$3:$U$26,2,FALSE)),IF($C$2&lt;&gt;"",(VLOOKUP(Singoli!$AE55,CATEGORIE!$FR$3:$FS$31,2,FALSE))))),"")</f>
      </c>
      <c r="AJ55" s="90">
        <f>IF(Singoli!$I55=0,"",_xlfn.IFERROR(Singoli!$AH55&amp;" "&amp;S55,0))</f>
      </c>
      <c r="AK55" s="90">
        <f>_xlfn.IFERROR(IF(Singoli!$AE55&lt;&gt;"",IF($C$1&lt;&gt;"",(VLOOKUP(Singoli!$AE55,CATEGORIE!$T$3:$U$26,2,FALSE)),IF($C$2&lt;&gt;"",(VLOOKUP(Singoli!$AE55,CATEGORIE!$CE$54:$CF$69,2,FALSE))))),"")</f>
      </c>
      <c r="AL55" s="129"/>
      <c r="AM55" s="239" t="e">
        <f>VLOOKUP(Singoli!$AE55,CATEGORIE!CE$54:CI$69,5,FALSE)</f>
        <v>#N/A</v>
      </c>
    </row>
    <row r="56" spans="1:39" ht="25.5" customHeight="1">
      <c r="A56" s="91"/>
      <c r="B56" s="185"/>
      <c r="C56" s="187"/>
      <c r="D56" s="194" t="str">
        <f>Singoli!$C$9:$C$108&amp;" "&amp;Singoli!$B$9:$B$108</f>
        <v> </v>
      </c>
      <c r="E56" s="192">
        <f t="shared" si="7"/>
        <v>0</v>
      </c>
      <c r="F56" s="213"/>
      <c r="G56" s="214"/>
      <c r="H56" s="214"/>
      <c r="I56" s="92"/>
      <c r="J56" s="92"/>
      <c r="K56" s="92"/>
      <c r="L56" s="92"/>
      <c r="M56" s="92"/>
      <c r="N56" s="92"/>
      <c r="O56" s="92"/>
      <c r="P56" s="92"/>
      <c r="Q56" s="92"/>
      <c r="R56" s="192">
        <f t="shared" si="10"/>
        <v>0</v>
      </c>
      <c r="S56" s="93" t="e">
        <f>VLOOKUP(AC56&amp;"-"&amp;R56,CATEGORIE!AG:AH,2,FALSE)</f>
        <v>#N/A</v>
      </c>
      <c r="T56" s="192">
        <f t="shared" si="11"/>
        <v>1900</v>
      </c>
      <c r="U56" s="163">
        <f t="shared" si="12"/>
        <v>117</v>
      </c>
      <c r="V56" s="163">
        <f t="shared" si="13"/>
        <v>117</v>
      </c>
      <c r="W56" s="163" t="str">
        <f>IF($C$1&lt;&gt;"",VLOOKUP(Singoli!$U$9:$U$108,CATEGORIE!O:P,2),IF($C$2&lt;&gt;"",VLOOKUP(Singoli!$U$9:$U$108,CATEGORIE!FM:FN,2)))</f>
        <v>MAS</v>
      </c>
      <c r="X56" s="93" t="str">
        <f>VLOOKUP(Singoli!$U$9:$U$108,CATEGORIE!D:E,2)</f>
        <v>SEN</v>
      </c>
      <c r="Y56" s="163" t="e">
        <f>VLOOKUP(H56,CATEGORIE!F$2:G$14,2,FALSE)</f>
        <v>#N/A</v>
      </c>
      <c r="Z56" s="163" t="str">
        <f>IF(Singoli!$V56&gt;12,"NONPART",IF(Singoli!$V56&lt;=8,VLOOKUP(Singoli!$V56,CATEGORIE!BX$8:BY$15,2,FALSE),VLOOKUP(Singoli!$V56,CATEGORIE!CK$8:CL$11,2,FALSE)))</f>
        <v>NONPART</v>
      </c>
      <c r="AA56" s="163" t="str">
        <f>IF(Singoli!$Z56="NONPART","NONPART",IF(Singoli!$V56&lt;=8,VLOOKUP(H56,CATEGORIE!BZ$8:CA$20,2,FALSE),VLOOKUP(H56,CATEGORIE!CM$8:CN$20,2,FALSE)))</f>
        <v>NONPART</v>
      </c>
      <c r="AB56" s="163" t="e">
        <f t="shared" si="8"/>
        <v>#N/A</v>
      </c>
      <c r="AC56" s="93" t="e">
        <f t="shared" si="9"/>
        <v>#N/A</v>
      </c>
      <c r="AD56" s="163" t="e">
        <f>VLOOKUP(Singoli!$AC$9:$AC$108,CATEGORIE!K$3:M$34,3,FALSE)</f>
        <v>#N/A</v>
      </c>
      <c r="AE56" s="93" t="e">
        <f>CONCATENATE(Singoli!$W$9:$W$108,Singoli!$Y$9:$Y$108,Singoli!$G$9:$G$108)</f>
        <v>#N/A</v>
      </c>
      <c r="AF56" s="93">
        <f>IF(Singoli!$Z56&lt;&gt;"NONPART",CONCATENATE(Singoli!$Z56,Singoli!$AA$9:$AA$108,Singoli!$G$9:$G$108),"")</f>
      </c>
      <c r="AG56" s="129">
        <f>_xlfn.IFERROR(IF(Singoli!$AF56="","",(IF(AA56="U",VLOOKUP(Singoli!$AF56,CATEGORIE!$CE$8:$CF$12,2,FALSE),VLOOKUP(Singoli!$AF56,CATEGORIE!$CR$8:$CS$15,2,FALSE)))),0)</f>
      </c>
      <c r="AH56" s="129">
        <f>_xlfn.IFERROR(IF(Singoli!$AC56&lt;&gt;"",VLOOKUP(Singoli!$AC56,CATEGORIE!$K$3:$L$34,2,FALSE),""),0)</f>
        <v>0</v>
      </c>
      <c r="AI56" s="129">
        <f>_xlfn.IFERROR(IF(Singoli!$AE56&lt;&gt;"",IF($C$1&lt;&gt;"",(VLOOKUP(Singoli!$AE56,CATEGORIE!$T$3:$U$26,2,FALSE)),IF($C$2&lt;&gt;"",(VLOOKUP(Singoli!$AE56,CATEGORIE!$FR$3:$FS$31,2,FALSE))))),"")</f>
      </c>
      <c r="AJ56" s="90">
        <f>IF(Singoli!$I56=0,"",_xlfn.IFERROR(Singoli!$AH56&amp;" "&amp;S56,0))</f>
      </c>
      <c r="AK56" s="90">
        <f>_xlfn.IFERROR(IF(Singoli!$AE56&lt;&gt;"",IF($C$1&lt;&gt;"",(VLOOKUP(Singoli!$AE56,CATEGORIE!$T$3:$U$26,2,FALSE)),IF($C$2&lt;&gt;"",(VLOOKUP(Singoli!$AE56,CATEGORIE!$CE$54:$CF$69,2,FALSE))))),"")</f>
      </c>
      <c r="AL56" s="129"/>
      <c r="AM56" s="239" t="e">
        <f>VLOOKUP(Singoli!$AE56,CATEGORIE!CE$54:CI$69,5,FALSE)</f>
        <v>#N/A</v>
      </c>
    </row>
    <row r="57" spans="1:39" ht="25.5" customHeight="1">
      <c r="A57" s="91"/>
      <c r="B57" s="185"/>
      <c r="C57" s="187"/>
      <c r="D57" s="194" t="str">
        <f>Singoli!$C$9:$C$108&amp;" "&amp;Singoli!$B$9:$B$108</f>
        <v> </v>
      </c>
      <c r="E57" s="192">
        <f t="shared" si="7"/>
        <v>0</v>
      </c>
      <c r="F57" s="213"/>
      <c r="G57" s="214"/>
      <c r="H57" s="214"/>
      <c r="I57" s="92"/>
      <c r="J57" s="92"/>
      <c r="K57" s="92"/>
      <c r="L57" s="92"/>
      <c r="M57" s="92"/>
      <c r="N57" s="92"/>
      <c r="O57" s="92"/>
      <c r="P57" s="92"/>
      <c r="Q57" s="92"/>
      <c r="R57" s="192">
        <f t="shared" si="10"/>
        <v>0</v>
      </c>
      <c r="S57" s="93" t="e">
        <f>VLOOKUP(AC57&amp;"-"&amp;R57,CATEGORIE!AG:AH,2,FALSE)</f>
        <v>#N/A</v>
      </c>
      <c r="T57" s="192">
        <f t="shared" si="11"/>
        <v>1900</v>
      </c>
      <c r="U57" s="163">
        <f t="shared" si="12"/>
        <v>117</v>
      </c>
      <c r="V57" s="163">
        <f t="shared" si="13"/>
        <v>117</v>
      </c>
      <c r="W57" s="163" t="str">
        <f>IF($C$1&lt;&gt;"",VLOOKUP(Singoli!$U$9:$U$108,CATEGORIE!O:P,2),IF($C$2&lt;&gt;"",VLOOKUP(Singoli!$U$9:$U$108,CATEGORIE!FM:FN,2)))</f>
        <v>MAS</v>
      </c>
      <c r="X57" s="93" t="str">
        <f>VLOOKUP(Singoli!$U$9:$U$108,CATEGORIE!D:E,2)</f>
        <v>SEN</v>
      </c>
      <c r="Y57" s="163" t="e">
        <f>VLOOKUP(H57,CATEGORIE!F$2:G$14,2,FALSE)</f>
        <v>#N/A</v>
      </c>
      <c r="Z57" s="163" t="str">
        <f>IF(Singoli!$V57&gt;12,"NONPART",IF(Singoli!$V57&lt;=8,VLOOKUP(Singoli!$V57,CATEGORIE!BX$8:BY$15,2,FALSE),VLOOKUP(Singoli!$V57,CATEGORIE!CK$8:CL$11,2,FALSE)))</f>
        <v>NONPART</v>
      </c>
      <c r="AA57" s="163" t="str">
        <f>IF(Singoli!$Z57="NONPART","NONPART",IF(Singoli!$V57&lt;=8,VLOOKUP(H57,CATEGORIE!BZ$8:CA$20,2,FALSE),VLOOKUP(H57,CATEGORIE!CM$8:CN$20,2,FALSE)))</f>
        <v>NONPART</v>
      </c>
      <c r="AB57" s="163" t="e">
        <f t="shared" si="8"/>
        <v>#N/A</v>
      </c>
      <c r="AC57" s="93" t="e">
        <f t="shared" si="9"/>
        <v>#N/A</v>
      </c>
      <c r="AD57" s="163" t="e">
        <f>VLOOKUP(Singoli!$AC$9:$AC$108,CATEGORIE!K$3:M$34,3,FALSE)</f>
        <v>#N/A</v>
      </c>
      <c r="AE57" s="93" t="e">
        <f>CONCATENATE(Singoli!$W$9:$W$108,Singoli!$Y$9:$Y$108,Singoli!$G$9:$G$108)</f>
        <v>#N/A</v>
      </c>
      <c r="AF57" s="93">
        <f>IF(Singoli!$Z57&lt;&gt;"NONPART",CONCATENATE(Singoli!$Z57,Singoli!$AA$9:$AA$108,Singoli!$G$9:$G$108),"")</f>
      </c>
      <c r="AG57" s="129">
        <f>_xlfn.IFERROR(IF(Singoli!$AF57="","",(IF(AA57="U",VLOOKUP(Singoli!$AF57,CATEGORIE!$CE$8:$CF$12,2,FALSE),VLOOKUP(Singoli!$AF57,CATEGORIE!$CR$8:$CS$15,2,FALSE)))),0)</f>
      </c>
      <c r="AH57" s="129">
        <f>_xlfn.IFERROR(IF(Singoli!$AC57&lt;&gt;"",VLOOKUP(Singoli!$AC57,CATEGORIE!$K$3:$L$34,2,FALSE),""),0)</f>
        <v>0</v>
      </c>
      <c r="AI57" s="129">
        <f>_xlfn.IFERROR(IF(Singoli!$AE57&lt;&gt;"",IF($C$1&lt;&gt;"",(VLOOKUP(Singoli!$AE57,CATEGORIE!$T$3:$U$26,2,FALSE)),IF($C$2&lt;&gt;"",(VLOOKUP(Singoli!$AE57,CATEGORIE!$FR$3:$FS$31,2,FALSE))))),"")</f>
      </c>
      <c r="AJ57" s="90">
        <f>IF(Singoli!$I57=0,"",_xlfn.IFERROR(Singoli!$AH57&amp;" "&amp;S57,0))</f>
      </c>
      <c r="AK57" s="90">
        <f>_xlfn.IFERROR(IF(Singoli!$AE57&lt;&gt;"",IF($C$1&lt;&gt;"",(VLOOKUP(Singoli!$AE57,CATEGORIE!$T$3:$U$26,2,FALSE)),IF($C$2&lt;&gt;"",(VLOOKUP(Singoli!$AE57,CATEGORIE!$CE$54:$CF$69,2,FALSE))))),"")</f>
      </c>
      <c r="AL57" s="129"/>
      <c r="AM57" s="239" t="e">
        <f>VLOOKUP(Singoli!$AE57,CATEGORIE!CE$54:CI$69,5,FALSE)</f>
        <v>#N/A</v>
      </c>
    </row>
    <row r="58" spans="1:39" ht="25.5" customHeight="1">
      <c r="A58" s="91"/>
      <c r="B58" s="185"/>
      <c r="C58" s="187"/>
      <c r="D58" s="194" t="str">
        <f>Singoli!$C$9:$C$108&amp;" "&amp;Singoli!$B$9:$B$108</f>
        <v> </v>
      </c>
      <c r="E58" s="192">
        <f t="shared" si="7"/>
        <v>0</v>
      </c>
      <c r="F58" s="213"/>
      <c r="G58" s="214"/>
      <c r="H58" s="214"/>
      <c r="I58" s="92"/>
      <c r="J58" s="92"/>
      <c r="K58" s="92"/>
      <c r="L58" s="92"/>
      <c r="M58" s="92"/>
      <c r="N58" s="92"/>
      <c r="O58" s="92"/>
      <c r="P58" s="92"/>
      <c r="Q58" s="92"/>
      <c r="R58" s="192">
        <f t="shared" si="10"/>
        <v>0</v>
      </c>
      <c r="S58" s="93" t="e">
        <f>VLOOKUP(AC58&amp;"-"&amp;R58,CATEGORIE!AG:AH,2,FALSE)</f>
        <v>#N/A</v>
      </c>
      <c r="T58" s="192">
        <f t="shared" si="11"/>
        <v>1900</v>
      </c>
      <c r="U58" s="163">
        <f t="shared" si="12"/>
        <v>117</v>
      </c>
      <c r="V58" s="163">
        <f t="shared" si="13"/>
        <v>117</v>
      </c>
      <c r="W58" s="163" t="str">
        <f>IF($C$1&lt;&gt;"",VLOOKUP(Singoli!$U$9:$U$108,CATEGORIE!O:P,2),IF($C$2&lt;&gt;"",VLOOKUP(Singoli!$U$9:$U$108,CATEGORIE!FM:FN,2)))</f>
        <v>MAS</v>
      </c>
      <c r="X58" s="93" t="str">
        <f>VLOOKUP(Singoli!$U$9:$U$108,CATEGORIE!D:E,2)</f>
        <v>SEN</v>
      </c>
      <c r="Y58" s="163" t="e">
        <f>VLOOKUP(H58,CATEGORIE!F$2:G$14,2,FALSE)</f>
        <v>#N/A</v>
      </c>
      <c r="Z58" s="163" t="str">
        <f>IF(Singoli!$V58&gt;12,"NONPART",IF(Singoli!$V58&lt;=8,VLOOKUP(Singoli!$V58,CATEGORIE!BX$8:BY$15,2,FALSE),VLOOKUP(Singoli!$V58,CATEGORIE!CK$8:CL$11,2,FALSE)))</f>
        <v>NONPART</v>
      </c>
      <c r="AA58" s="163" t="str">
        <f>IF(Singoli!$Z58="NONPART","NONPART",IF(Singoli!$V58&lt;=8,VLOOKUP(H58,CATEGORIE!BZ$8:CA$20,2,FALSE),VLOOKUP(H58,CATEGORIE!CM$8:CN$20,2,FALSE)))</f>
        <v>NONPART</v>
      </c>
      <c r="AB58" s="163" t="e">
        <f t="shared" si="8"/>
        <v>#N/A</v>
      </c>
      <c r="AC58" s="93" t="e">
        <f t="shared" si="9"/>
        <v>#N/A</v>
      </c>
      <c r="AD58" s="163" t="e">
        <f>VLOOKUP(Singoli!$AC$9:$AC$108,CATEGORIE!K$3:M$34,3,FALSE)</f>
        <v>#N/A</v>
      </c>
      <c r="AE58" s="93" t="e">
        <f>CONCATENATE(Singoli!$W$9:$W$108,Singoli!$Y$9:$Y$108,Singoli!$G$9:$G$108)</f>
        <v>#N/A</v>
      </c>
      <c r="AF58" s="93">
        <f>IF(Singoli!$Z58&lt;&gt;"NONPART",CONCATENATE(Singoli!$Z58,Singoli!$AA$9:$AA$108,Singoli!$G$9:$G$108),"")</f>
      </c>
      <c r="AG58" s="129">
        <f>_xlfn.IFERROR(IF(Singoli!$AF58="","",(IF(AA58="U",VLOOKUP(Singoli!$AF58,CATEGORIE!$CE$8:$CF$12,2,FALSE),VLOOKUP(Singoli!$AF58,CATEGORIE!$CR$8:$CS$15,2,FALSE)))),0)</f>
      </c>
      <c r="AH58" s="129">
        <f>_xlfn.IFERROR(IF(Singoli!$AC58&lt;&gt;"",VLOOKUP(Singoli!$AC58,CATEGORIE!$K$3:$L$34,2,FALSE),""),0)</f>
        <v>0</v>
      </c>
      <c r="AI58" s="129">
        <f>_xlfn.IFERROR(IF(Singoli!$AE58&lt;&gt;"",IF($C$1&lt;&gt;"",(VLOOKUP(Singoli!$AE58,CATEGORIE!$T$3:$U$26,2,FALSE)),IF($C$2&lt;&gt;"",(VLOOKUP(Singoli!$AE58,CATEGORIE!$FR$3:$FS$31,2,FALSE))))),"")</f>
      </c>
      <c r="AJ58" s="90">
        <f>IF(Singoli!$I58=0,"",_xlfn.IFERROR(Singoli!$AH58&amp;" "&amp;S58,0))</f>
      </c>
      <c r="AK58" s="90">
        <f>_xlfn.IFERROR(IF(Singoli!$AE58&lt;&gt;"",IF($C$1&lt;&gt;"",(VLOOKUP(Singoli!$AE58,CATEGORIE!$T$3:$U$26,2,FALSE)),IF($C$2&lt;&gt;"",(VLOOKUP(Singoli!$AE58,CATEGORIE!$CE$54:$CF$69,2,FALSE))))),"")</f>
      </c>
      <c r="AL58" s="129"/>
      <c r="AM58" s="239" t="e">
        <f>VLOOKUP(Singoli!$AE58,CATEGORIE!CE$54:CI$69,5,FALSE)</f>
        <v>#N/A</v>
      </c>
    </row>
    <row r="59" spans="1:39" ht="25.5" customHeight="1">
      <c r="A59" s="91"/>
      <c r="B59" s="185"/>
      <c r="C59" s="187"/>
      <c r="D59" s="194" t="str">
        <f>Singoli!$C$9:$C$108&amp;" "&amp;Singoli!$B$9:$B$108</f>
        <v> </v>
      </c>
      <c r="E59" s="192">
        <f t="shared" si="7"/>
        <v>0</v>
      </c>
      <c r="F59" s="213"/>
      <c r="G59" s="214"/>
      <c r="H59" s="214"/>
      <c r="I59" s="92"/>
      <c r="J59" s="92"/>
      <c r="K59" s="92"/>
      <c r="L59" s="92"/>
      <c r="M59" s="92"/>
      <c r="N59" s="92"/>
      <c r="O59" s="92"/>
      <c r="P59" s="92"/>
      <c r="Q59" s="92"/>
      <c r="R59" s="192">
        <f t="shared" si="10"/>
        <v>0</v>
      </c>
      <c r="S59" s="93" t="e">
        <f>VLOOKUP(AC59&amp;"-"&amp;R59,CATEGORIE!AG:AH,2,FALSE)</f>
        <v>#N/A</v>
      </c>
      <c r="T59" s="192">
        <f t="shared" si="11"/>
        <v>1900</v>
      </c>
      <c r="U59" s="163">
        <f t="shared" si="12"/>
        <v>117</v>
      </c>
      <c r="V59" s="163">
        <f t="shared" si="13"/>
        <v>117</v>
      </c>
      <c r="W59" s="163" t="str">
        <f>IF($C$1&lt;&gt;"",VLOOKUP(Singoli!$U$9:$U$108,CATEGORIE!O:P,2),IF($C$2&lt;&gt;"",VLOOKUP(Singoli!$U$9:$U$108,CATEGORIE!FM:FN,2)))</f>
        <v>MAS</v>
      </c>
      <c r="X59" s="93" t="str">
        <f>VLOOKUP(Singoli!$U$9:$U$108,CATEGORIE!D:E,2)</f>
        <v>SEN</v>
      </c>
      <c r="Y59" s="163" t="e">
        <f>VLOOKUP(H59,CATEGORIE!F$2:G$14,2,FALSE)</f>
        <v>#N/A</v>
      </c>
      <c r="Z59" s="163" t="str">
        <f>IF(Singoli!$V59&gt;12,"NONPART",IF(Singoli!$V59&lt;=8,VLOOKUP(Singoli!$V59,CATEGORIE!BX$8:BY$15,2,FALSE),VLOOKUP(Singoli!$V59,CATEGORIE!CK$8:CL$11,2,FALSE)))</f>
        <v>NONPART</v>
      </c>
      <c r="AA59" s="163" t="str">
        <f>IF(Singoli!$Z59="NONPART","NONPART",IF(Singoli!$V59&lt;=8,VLOOKUP(H59,CATEGORIE!BZ$8:CA$20,2,FALSE),VLOOKUP(H59,CATEGORIE!CM$8:CN$20,2,FALSE)))</f>
        <v>NONPART</v>
      </c>
      <c r="AB59" s="163" t="e">
        <f t="shared" si="8"/>
        <v>#N/A</v>
      </c>
      <c r="AC59" s="93" t="e">
        <f t="shared" si="9"/>
        <v>#N/A</v>
      </c>
      <c r="AD59" s="163" t="e">
        <f>VLOOKUP(Singoli!$AC$9:$AC$108,CATEGORIE!K$3:M$34,3,FALSE)</f>
        <v>#N/A</v>
      </c>
      <c r="AE59" s="93" t="e">
        <f>CONCATENATE(Singoli!$W$9:$W$108,Singoli!$Y$9:$Y$108,Singoli!$G$9:$G$108)</f>
        <v>#N/A</v>
      </c>
      <c r="AF59" s="93">
        <f>IF(Singoli!$Z59&lt;&gt;"NONPART",CONCATENATE(Singoli!$Z59,Singoli!$AA$9:$AA$108,Singoli!$G$9:$G$108),"")</f>
      </c>
      <c r="AG59" s="129">
        <f>_xlfn.IFERROR(IF(Singoli!$AF59="","",(IF(AA59="U",VLOOKUP(Singoli!$AF59,CATEGORIE!$CE$8:$CF$12,2,FALSE),VLOOKUP(Singoli!$AF59,CATEGORIE!$CR$8:$CS$15,2,FALSE)))),0)</f>
      </c>
      <c r="AH59" s="129">
        <f>_xlfn.IFERROR(IF(Singoli!$AC59&lt;&gt;"",VLOOKUP(Singoli!$AC59,CATEGORIE!$K$3:$L$34,2,FALSE),""),0)</f>
        <v>0</v>
      </c>
      <c r="AI59" s="129">
        <f>_xlfn.IFERROR(IF(Singoli!$AE59&lt;&gt;"",IF($C$1&lt;&gt;"",(VLOOKUP(Singoli!$AE59,CATEGORIE!$T$3:$U$26,2,FALSE)),IF($C$2&lt;&gt;"",(VLOOKUP(Singoli!$AE59,CATEGORIE!$FR$3:$FS$31,2,FALSE))))),"")</f>
      </c>
      <c r="AJ59" s="90">
        <f>IF(Singoli!$I59=0,"",_xlfn.IFERROR(Singoli!$AH59&amp;" "&amp;S59,0))</f>
      </c>
      <c r="AK59" s="90">
        <f>_xlfn.IFERROR(IF(Singoli!$AE59&lt;&gt;"",IF($C$1&lt;&gt;"",(VLOOKUP(Singoli!$AE59,CATEGORIE!$T$3:$U$26,2,FALSE)),IF($C$2&lt;&gt;"",(VLOOKUP(Singoli!$AE59,CATEGORIE!$CE$54:$CF$69,2,FALSE))))),"")</f>
      </c>
      <c r="AL59" s="129"/>
      <c r="AM59" s="239" t="e">
        <f>VLOOKUP(Singoli!$AE59,CATEGORIE!CE$54:CI$69,5,FALSE)</f>
        <v>#N/A</v>
      </c>
    </row>
    <row r="60" spans="1:39" ht="25.5" customHeight="1">
      <c r="A60" s="91"/>
      <c r="B60" s="185"/>
      <c r="C60" s="187"/>
      <c r="D60" s="194" t="str">
        <f>Singoli!$C$9:$C$108&amp;" "&amp;Singoli!$B$9:$B$108</f>
        <v> </v>
      </c>
      <c r="E60" s="192">
        <f t="shared" si="7"/>
        <v>0</v>
      </c>
      <c r="F60" s="213"/>
      <c r="G60" s="214"/>
      <c r="H60" s="214"/>
      <c r="I60" s="92"/>
      <c r="J60" s="92"/>
      <c r="K60" s="92"/>
      <c r="L60" s="92"/>
      <c r="M60" s="92"/>
      <c r="N60" s="92"/>
      <c r="O60" s="92"/>
      <c r="P60" s="92"/>
      <c r="Q60" s="92"/>
      <c r="R60" s="192">
        <f t="shared" si="10"/>
        <v>0</v>
      </c>
      <c r="S60" s="93" t="e">
        <f>VLOOKUP(AC60&amp;"-"&amp;R60,CATEGORIE!AG:AH,2,FALSE)</f>
        <v>#N/A</v>
      </c>
      <c r="T60" s="192">
        <f t="shared" si="11"/>
        <v>1900</v>
      </c>
      <c r="U60" s="163">
        <f t="shared" si="12"/>
        <v>117</v>
      </c>
      <c r="V60" s="163">
        <f t="shared" si="13"/>
        <v>117</v>
      </c>
      <c r="W60" s="163" t="str">
        <f>IF($C$1&lt;&gt;"",VLOOKUP(Singoli!$U$9:$U$108,CATEGORIE!O:P,2),IF($C$2&lt;&gt;"",VLOOKUP(Singoli!$U$9:$U$108,CATEGORIE!FM:FN,2)))</f>
        <v>MAS</v>
      </c>
      <c r="X60" s="93" t="str">
        <f>VLOOKUP(Singoli!$U$9:$U$108,CATEGORIE!D:E,2)</f>
        <v>SEN</v>
      </c>
      <c r="Y60" s="163" t="e">
        <f>VLOOKUP(H60,CATEGORIE!F$2:G$14,2,FALSE)</f>
        <v>#N/A</v>
      </c>
      <c r="Z60" s="163" t="str">
        <f>IF(Singoli!$V60&gt;12,"NONPART",IF(Singoli!$V60&lt;=8,VLOOKUP(Singoli!$V60,CATEGORIE!BX$8:BY$15,2,FALSE),VLOOKUP(Singoli!$V60,CATEGORIE!CK$8:CL$11,2,FALSE)))</f>
        <v>NONPART</v>
      </c>
      <c r="AA60" s="163" t="str">
        <f>IF(Singoli!$Z60="NONPART","NONPART",IF(Singoli!$V60&lt;=8,VLOOKUP(H60,CATEGORIE!BZ$8:CA$20,2,FALSE),VLOOKUP(H60,CATEGORIE!CM$8:CN$20,2,FALSE)))</f>
        <v>NONPART</v>
      </c>
      <c r="AB60" s="163" t="e">
        <f t="shared" si="8"/>
        <v>#N/A</v>
      </c>
      <c r="AC60" s="93" t="e">
        <f t="shared" si="9"/>
        <v>#N/A</v>
      </c>
      <c r="AD60" s="163" t="e">
        <f>VLOOKUP(Singoli!$AC$9:$AC$108,CATEGORIE!K$3:M$34,3,FALSE)</f>
        <v>#N/A</v>
      </c>
      <c r="AE60" s="93" t="e">
        <f>CONCATENATE(Singoli!$W$9:$W$108,Singoli!$Y$9:$Y$108,Singoli!$G$9:$G$108)</f>
        <v>#N/A</v>
      </c>
      <c r="AF60" s="93">
        <f>IF(Singoli!$Z60&lt;&gt;"NONPART",CONCATENATE(Singoli!$Z60,Singoli!$AA$9:$AA$108,Singoli!$G$9:$G$108),"")</f>
      </c>
      <c r="AG60" s="129">
        <f>_xlfn.IFERROR(IF(Singoli!$AF60="","",(IF(AA60="U",VLOOKUP(Singoli!$AF60,CATEGORIE!$CE$8:$CF$12,2,FALSE),VLOOKUP(Singoli!$AF60,CATEGORIE!$CR$8:$CS$15,2,FALSE)))),0)</f>
      </c>
      <c r="AH60" s="129">
        <f>_xlfn.IFERROR(IF(Singoli!$AC60&lt;&gt;"",VLOOKUP(Singoli!$AC60,CATEGORIE!$K$3:$L$34,2,FALSE),""),0)</f>
        <v>0</v>
      </c>
      <c r="AI60" s="129">
        <f>_xlfn.IFERROR(IF(Singoli!$AE60&lt;&gt;"",IF($C$1&lt;&gt;"",(VLOOKUP(Singoli!$AE60,CATEGORIE!$T$3:$U$26,2,FALSE)),IF($C$2&lt;&gt;"",(VLOOKUP(Singoli!$AE60,CATEGORIE!$FR$3:$FS$31,2,FALSE))))),"")</f>
      </c>
      <c r="AJ60" s="90">
        <f>IF(Singoli!$I60=0,"",_xlfn.IFERROR(Singoli!$AH60&amp;" "&amp;S60,0))</f>
      </c>
      <c r="AK60" s="90">
        <f>_xlfn.IFERROR(IF(Singoli!$AE60&lt;&gt;"",IF($C$1&lt;&gt;"",(VLOOKUP(Singoli!$AE60,CATEGORIE!$T$3:$U$26,2,FALSE)),IF($C$2&lt;&gt;"",(VLOOKUP(Singoli!$AE60,CATEGORIE!$CE$54:$CF$69,2,FALSE))))),"")</f>
      </c>
      <c r="AL60" s="129"/>
      <c r="AM60" s="239" t="e">
        <f>VLOOKUP(Singoli!$AE60,CATEGORIE!CE$54:CI$69,5,FALSE)</f>
        <v>#N/A</v>
      </c>
    </row>
    <row r="61" spans="1:39" ht="25.5" customHeight="1">
      <c r="A61" s="91"/>
      <c r="B61" s="185"/>
      <c r="C61" s="187"/>
      <c r="D61" s="194" t="str">
        <f>Singoli!$C$9:$C$108&amp;" "&amp;Singoli!$B$9:$B$108</f>
        <v> </v>
      </c>
      <c r="E61" s="192">
        <f t="shared" si="7"/>
        <v>0</v>
      </c>
      <c r="F61" s="213"/>
      <c r="G61" s="214"/>
      <c r="H61" s="214"/>
      <c r="I61" s="92"/>
      <c r="J61" s="92"/>
      <c r="K61" s="92"/>
      <c r="L61" s="92"/>
      <c r="M61" s="92"/>
      <c r="N61" s="92"/>
      <c r="O61" s="92"/>
      <c r="P61" s="92"/>
      <c r="Q61" s="92"/>
      <c r="R61" s="192">
        <f t="shared" si="10"/>
        <v>0</v>
      </c>
      <c r="S61" s="93" t="e">
        <f>VLOOKUP(AC61&amp;"-"&amp;R61,CATEGORIE!AG:AH,2,FALSE)</f>
        <v>#N/A</v>
      </c>
      <c r="T61" s="192">
        <f t="shared" si="11"/>
        <v>1900</v>
      </c>
      <c r="U61" s="163">
        <f t="shared" si="12"/>
        <v>117</v>
      </c>
      <c r="V61" s="163">
        <f t="shared" si="13"/>
        <v>117</v>
      </c>
      <c r="W61" s="163" t="str">
        <f>IF($C$1&lt;&gt;"",VLOOKUP(Singoli!$U$9:$U$108,CATEGORIE!O:P,2),IF($C$2&lt;&gt;"",VLOOKUP(Singoli!$U$9:$U$108,CATEGORIE!FM:FN,2)))</f>
        <v>MAS</v>
      </c>
      <c r="X61" s="93" t="str">
        <f>VLOOKUP(Singoli!$U$9:$U$108,CATEGORIE!D:E,2)</f>
        <v>SEN</v>
      </c>
      <c r="Y61" s="163" t="e">
        <f>VLOOKUP(H61,CATEGORIE!F$2:G$14,2,FALSE)</f>
        <v>#N/A</v>
      </c>
      <c r="Z61" s="163" t="str">
        <f>IF(Singoli!$V61&gt;12,"NONPART",IF(Singoli!$V61&lt;=8,VLOOKUP(Singoli!$V61,CATEGORIE!BX$8:BY$15,2,FALSE),VLOOKUP(Singoli!$V61,CATEGORIE!CK$8:CL$11,2,FALSE)))</f>
        <v>NONPART</v>
      </c>
      <c r="AA61" s="163" t="str">
        <f>IF(Singoli!$Z61="NONPART","NONPART",IF(Singoli!$V61&lt;=8,VLOOKUP(H61,CATEGORIE!BZ$8:CA$20,2,FALSE),VLOOKUP(H61,CATEGORIE!CM$8:CN$20,2,FALSE)))</f>
        <v>NONPART</v>
      </c>
      <c r="AB61" s="163" t="e">
        <f t="shared" si="8"/>
        <v>#N/A</v>
      </c>
      <c r="AC61" s="93" t="e">
        <f t="shared" si="9"/>
        <v>#N/A</v>
      </c>
      <c r="AD61" s="163" t="e">
        <f>VLOOKUP(Singoli!$AC$9:$AC$108,CATEGORIE!K$3:M$34,3,FALSE)</f>
        <v>#N/A</v>
      </c>
      <c r="AE61" s="93" t="e">
        <f>CONCATENATE(Singoli!$W$9:$W$108,Singoli!$Y$9:$Y$108,Singoli!$G$9:$G$108)</f>
        <v>#N/A</v>
      </c>
      <c r="AF61" s="93">
        <f>IF(Singoli!$Z61&lt;&gt;"NONPART",CONCATENATE(Singoli!$Z61,Singoli!$AA$9:$AA$108,Singoli!$G$9:$G$108),"")</f>
      </c>
      <c r="AG61" s="129">
        <f>_xlfn.IFERROR(IF(Singoli!$AF61="","",(IF(AA61="U",VLOOKUP(Singoli!$AF61,CATEGORIE!$CE$8:$CF$12,2,FALSE),VLOOKUP(Singoli!$AF61,CATEGORIE!$CR$8:$CS$15,2,FALSE)))),0)</f>
      </c>
      <c r="AH61" s="129">
        <f>_xlfn.IFERROR(IF(Singoli!$AC61&lt;&gt;"",VLOOKUP(Singoli!$AC61,CATEGORIE!$K$3:$L$34,2,FALSE),""),0)</f>
        <v>0</v>
      </c>
      <c r="AI61" s="129">
        <f>_xlfn.IFERROR(IF(Singoli!$AE61&lt;&gt;"",IF($C$1&lt;&gt;"",(VLOOKUP(Singoli!$AE61,CATEGORIE!$T$3:$U$26,2,FALSE)),IF($C$2&lt;&gt;"",(VLOOKUP(Singoli!$AE61,CATEGORIE!$FR$3:$FS$31,2,FALSE))))),"")</f>
      </c>
      <c r="AJ61" s="90">
        <f>IF(Singoli!$I61=0,"",_xlfn.IFERROR(Singoli!$AH61&amp;" "&amp;S61,0))</f>
      </c>
      <c r="AK61" s="90">
        <f>_xlfn.IFERROR(IF(Singoli!$AE61&lt;&gt;"",IF($C$1&lt;&gt;"",(VLOOKUP(Singoli!$AE61,CATEGORIE!$T$3:$U$26,2,FALSE)),IF($C$2&lt;&gt;"",(VLOOKUP(Singoli!$AE61,CATEGORIE!$CE$54:$CF$69,2,FALSE))))),"")</f>
      </c>
      <c r="AL61" s="129"/>
      <c r="AM61" s="239" t="e">
        <f>VLOOKUP(Singoli!$AE61,CATEGORIE!CE$54:CI$69,5,FALSE)</f>
        <v>#N/A</v>
      </c>
    </row>
    <row r="62" spans="1:39" ht="25.5" customHeight="1">
      <c r="A62" s="91"/>
      <c r="B62" s="185"/>
      <c r="C62" s="187"/>
      <c r="D62" s="194" t="str">
        <f>Singoli!$C$9:$C$108&amp;" "&amp;Singoli!$B$9:$B$108</f>
        <v> </v>
      </c>
      <c r="E62" s="192">
        <f t="shared" si="7"/>
        <v>0</v>
      </c>
      <c r="F62" s="213"/>
      <c r="G62" s="214"/>
      <c r="H62" s="214"/>
      <c r="I62" s="92"/>
      <c r="J62" s="92"/>
      <c r="K62" s="92"/>
      <c r="L62" s="92"/>
      <c r="M62" s="92"/>
      <c r="N62" s="92"/>
      <c r="O62" s="92"/>
      <c r="P62" s="92"/>
      <c r="Q62" s="92"/>
      <c r="R62" s="192">
        <f t="shared" si="10"/>
        <v>0</v>
      </c>
      <c r="S62" s="93" t="e">
        <f>VLOOKUP(AC62&amp;"-"&amp;R62,CATEGORIE!AG:AH,2,FALSE)</f>
        <v>#N/A</v>
      </c>
      <c r="T62" s="192">
        <f t="shared" si="11"/>
        <v>1900</v>
      </c>
      <c r="U62" s="163">
        <f t="shared" si="12"/>
        <v>117</v>
      </c>
      <c r="V62" s="163">
        <f t="shared" si="13"/>
        <v>117</v>
      </c>
      <c r="W62" s="163" t="str">
        <f>IF($C$1&lt;&gt;"",VLOOKUP(Singoli!$U$9:$U$108,CATEGORIE!O:P,2),IF($C$2&lt;&gt;"",VLOOKUP(Singoli!$U$9:$U$108,CATEGORIE!FM:FN,2)))</f>
        <v>MAS</v>
      </c>
      <c r="X62" s="93" t="str">
        <f>VLOOKUP(Singoli!$U$9:$U$108,CATEGORIE!D:E,2)</f>
        <v>SEN</v>
      </c>
      <c r="Y62" s="163" t="e">
        <f>VLOOKUP(H62,CATEGORIE!F$2:G$14,2,FALSE)</f>
        <v>#N/A</v>
      </c>
      <c r="Z62" s="163" t="str">
        <f>IF(Singoli!$V62&gt;12,"NONPART",IF(Singoli!$V62&lt;=8,VLOOKUP(Singoli!$V62,CATEGORIE!BX$8:BY$15,2,FALSE),VLOOKUP(Singoli!$V62,CATEGORIE!CK$8:CL$11,2,FALSE)))</f>
        <v>NONPART</v>
      </c>
      <c r="AA62" s="163" t="str">
        <f>IF(Singoli!$Z62="NONPART","NONPART",IF(Singoli!$V62&lt;=8,VLOOKUP(H62,CATEGORIE!BZ$8:CA$20,2,FALSE),VLOOKUP(H62,CATEGORIE!CM$8:CN$20,2,FALSE)))</f>
        <v>NONPART</v>
      </c>
      <c r="AB62" s="163" t="e">
        <f t="shared" si="8"/>
        <v>#N/A</v>
      </c>
      <c r="AC62" s="93" t="e">
        <f t="shared" si="9"/>
        <v>#N/A</v>
      </c>
      <c r="AD62" s="163" t="e">
        <f>VLOOKUP(Singoli!$AC$9:$AC$108,CATEGORIE!K$3:M$34,3,FALSE)</f>
        <v>#N/A</v>
      </c>
      <c r="AE62" s="93" t="e">
        <f>CONCATENATE(Singoli!$W$9:$W$108,Singoli!$Y$9:$Y$108,Singoli!$G$9:$G$108)</f>
        <v>#N/A</v>
      </c>
      <c r="AF62" s="93">
        <f>IF(Singoli!$Z62&lt;&gt;"NONPART",CONCATENATE(Singoli!$Z62,Singoli!$AA$9:$AA$108,Singoli!$G$9:$G$108),"")</f>
      </c>
      <c r="AG62" s="129">
        <f>_xlfn.IFERROR(IF(Singoli!$AF62="","",(IF(AA62="U",VLOOKUP(Singoli!$AF62,CATEGORIE!$CE$8:$CF$12,2,FALSE),VLOOKUP(Singoli!$AF62,CATEGORIE!$CR$8:$CS$15,2,FALSE)))),0)</f>
      </c>
      <c r="AH62" s="129">
        <f>_xlfn.IFERROR(IF(Singoli!$AC62&lt;&gt;"",VLOOKUP(Singoli!$AC62,CATEGORIE!$K$3:$L$34,2,FALSE),""),0)</f>
        <v>0</v>
      </c>
      <c r="AI62" s="129">
        <f>_xlfn.IFERROR(IF(Singoli!$AE62&lt;&gt;"",IF($C$1&lt;&gt;"",(VLOOKUP(Singoli!$AE62,CATEGORIE!$T$3:$U$26,2,FALSE)),IF($C$2&lt;&gt;"",(VLOOKUP(Singoli!$AE62,CATEGORIE!$FR$3:$FS$31,2,FALSE))))),"")</f>
      </c>
      <c r="AJ62" s="90">
        <f>IF(Singoli!$I62=0,"",_xlfn.IFERROR(Singoli!$AH62&amp;" "&amp;S62,0))</f>
      </c>
      <c r="AK62" s="90">
        <f>_xlfn.IFERROR(IF(Singoli!$AE62&lt;&gt;"",IF($C$1&lt;&gt;"",(VLOOKUP(Singoli!$AE62,CATEGORIE!$T$3:$U$26,2,FALSE)),IF($C$2&lt;&gt;"",(VLOOKUP(Singoli!$AE62,CATEGORIE!$CE$54:$CF$69,2,FALSE))))),"")</f>
      </c>
      <c r="AL62" s="129"/>
      <c r="AM62" s="239" t="e">
        <f>VLOOKUP(Singoli!$AE62,CATEGORIE!CE$54:CI$69,5,FALSE)</f>
        <v>#N/A</v>
      </c>
    </row>
    <row r="63" spans="1:39" ht="25.5" customHeight="1">
      <c r="A63" s="91"/>
      <c r="B63" s="185"/>
      <c r="C63" s="187"/>
      <c r="D63" s="194" t="str">
        <f>Singoli!$C$9:$C$108&amp;" "&amp;Singoli!$B$9:$B$108</f>
        <v> </v>
      </c>
      <c r="E63" s="192">
        <f t="shared" si="7"/>
        <v>0</v>
      </c>
      <c r="F63" s="213"/>
      <c r="G63" s="214"/>
      <c r="H63" s="214"/>
      <c r="I63" s="92"/>
      <c r="J63" s="92"/>
      <c r="K63" s="92"/>
      <c r="L63" s="92"/>
      <c r="M63" s="92"/>
      <c r="N63" s="92"/>
      <c r="O63" s="92"/>
      <c r="P63" s="92"/>
      <c r="Q63" s="92"/>
      <c r="R63" s="192">
        <f t="shared" si="10"/>
        <v>0</v>
      </c>
      <c r="S63" s="93" t="e">
        <f>VLOOKUP(AC63&amp;"-"&amp;R63,CATEGORIE!AG:AH,2,FALSE)</f>
        <v>#N/A</v>
      </c>
      <c r="T63" s="192">
        <f t="shared" si="11"/>
        <v>1900</v>
      </c>
      <c r="U63" s="163">
        <f t="shared" si="12"/>
        <v>117</v>
      </c>
      <c r="V63" s="163">
        <f t="shared" si="13"/>
        <v>117</v>
      </c>
      <c r="W63" s="163" t="str">
        <f>IF($C$1&lt;&gt;"",VLOOKUP(Singoli!$U$9:$U$108,CATEGORIE!O:P,2),IF($C$2&lt;&gt;"",VLOOKUP(Singoli!$U$9:$U$108,CATEGORIE!FM:FN,2)))</f>
        <v>MAS</v>
      </c>
      <c r="X63" s="93" t="str">
        <f>VLOOKUP(Singoli!$U$9:$U$108,CATEGORIE!D:E,2)</f>
        <v>SEN</v>
      </c>
      <c r="Y63" s="163" t="e">
        <f>VLOOKUP(H63,CATEGORIE!F$2:G$14,2,FALSE)</f>
        <v>#N/A</v>
      </c>
      <c r="Z63" s="163" t="str">
        <f>IF(Singoli!$V63&gt;12,"NONPART",IF(Singoli!$V63&lt;=8,VLOOKUP(Singoli!$V63,CATEGORIE!BX$8:BY$15,2,FALSE),VLOOKUP(Singoli!$V63,CATEGORIE!CK$8:CL$11,2,FALSE)))</f>
        <v>NONPART</v>
      </c>
      <c r="AA63" s="163" t="str">
        <f>IF(Singoli!$Z63="NONPART","NONPART",IF(Singoli!$V63&lt;=8,VLOOKUP(H63,CATEGORIE!BZ$8:CA$20,2,FALSE),VLOOKUP(H63,CATEGORIE!CM$8:CN$20,2,FALSE)))</f>
        <v>NONPART</v>
      </c>
      <c r="AB63" s="163" t="e">
        <f t="shared" si="8"/>
        <v>#N/A</v>
      </c>
      <c r="AC63" s="93" t="e">
        <f t="shared" si="9"/>
        <v>#N/A</v>
      </c>
      <c r="AD63" s="163" t="e">
        <f>VLOOKUP(Singoli!$AC$9:$AC$108,CATEGORIE!K$3:M$34,3,FALSE)</f>
        <v>#N/A</v>
      </c>
      <c r="AE63" s="93" t="e">
        <f>CONCATENATE(Singoli!$W$9:$W$108,Singoli!$Y$9:$Y$108,Singoli!$G$9:$G$108)</f>
        <v>#N/A</v>
      </c>
      <c r="AF63" s="93">
        <f>IF(Singoli!$Z63&lt;&gt;"NONPART",CONCATENATE(Singoli!$Z63,Singoli!$AA$9:$AA$108,Singoli!$G$9:$G$108),"")</f>
      </c>
      <c r="AG63" s="129">
        <f>_xlfn.IFERROR(IF(Singoli!$AF63="","",(IF(AA63="U",VLOOKUP(Singoli!$AF63,CATEGORIE!$CE$8:$CF$12,2,FALSE),VLOOKUP(Singoli!$AF63,CATEGORIE!$CR$8:$CS$15,2,FALSE)))),0)</f>
      </c>
      <c r="AH63" s="129">
        <f>_xlfn.IFERROR(IF(Singoli!$AC63&lt;&gt;"",VLOOKUP(Singoli!$AC63,CATEGORIE!$K$3:$L$34,2,FALSE),""),0)</f>
        <v>0</v>
      </c>
      <c r="AI63" s="129">
        <f>_xlfn.IFERROR(IF(Singoli!$AE63&lt;&gt;"",IF($C$1&lt;&gt;"",(VLOOKUP(Singoli!$AE63,CATEGORIE!$T$3:$U$26,2,FALSE)),IF($C$2&lt;&gt;"",(VLOOKUP(Singoli!$AE63,CATEGORIE!$FR$3:$FS$31,2,FALSE))))),"")</f>
      </c>
      <c r="AJ63" s="90">
        <f>IF(Singoli!$I63=0,"",_xlfn.IFERROR(Singoli!$AH63&amp;" "&amp;S63,0))</f>
      </c>
      <c r="AK63" s="90">
        <f>_xlfn.IFERROR(IF(Singoli!$AE63&lt;&gt;"",IF($C$1&lt;&gt;"",(VLOOKUP(Singoli!$AE63,CATEGORIE!$T$3:$U$26,2,FALSE)),IF($C$2&lt;&gt;"",(VLOOKUP(Singoli!$AE63,CATEGORIE!$CE$54:$CF$69,2,FALSE))))),"")</f>
      </c>
      <c r="AL63" s="129"/>
      <c r="AM63" s="239" t="e">
        <f>VLOOKUP(Singoli!$AE63,CATEGORIE!CE$54:CI$69,5,FALSE)</f>
        <v>#N/A</v>
      </c>
    </row>
    <row r="64" spans="1:39" ht="25.5" customHeight="1">
      <c r="A64" s="91"/>
      <c r="B64" s="185"/>
      <c r="C64" s="187"/>
      <c r="D64" s="194" t="str">
        <f>Singoli!$C$9:$C$108&amp;" "&amp;Singoli!$B$9:$B$108</f>
        <v> </v>
      </c>
      <c r="E64" s="192">
        <f t="shared" si="7"/>
        <v>0</v>
      </c>
      <c r="F64" s="213"/>
      <c r="G64" s="214"/>
      <c r="H64" s="214"/>
      <c r="I64" s="92"/>
      <c r="J64" s="92"/>
      <c r="K64" s="92"/>
      <c r="L64" s="92"/>
      <c r="M64" s="92"/>
      <c r="N64" s="92"/>
      <c r="O64" s="92"/>
      <c r="P64" s="92"/>
      <c r="Q64" s="92"/>
      <c r="R64" s="192">
        <f t="shared" si="10"/>
        <v>0</v>
      </c>
      <c r="S64" s="93" t="e">
        <f>VLOOKUP(AC64&amp;"-"&amp;R64,CATEGORIE!AG:AH,2,FALSE)</f>
        <v>#N/A</v>
      </c>
      <c r="T64" s="192">
        <f t="shared" si="11"/>
        <v>1900</v>
      </c>
      <c r="U64" s="163">
        <f t="shared" si="12"/>
        <v>117</v>
      </c>
      <c r="V64" s="163">
        <f t="shared" si="13"/>
        <v>117</v>
      </c>
      <c r="W64" s="163" t="str">
        <f>IF($C$1&lt;&gt;"",VLOOKUP(Singoli!$U$9:$U$108,CATEGORIE!O:P,2),IF($C$2&lt;&gt;"",VLOOKUP(Singoli!$U$9:$U$108,CATEGORIE!FM:FN,2)))</f>
        <v>MAS</v>
      </c>
      <c r="X64" s="93" t="str">
        <f>VLOOKUP(Singoli!$U$9:$U$108,CATEGORIE!D:E,2)</f>
        <v>SEN</v>
      </c>
      <c r="Y64" s="163" t="e">
        <f>VLOOKUP(H64,CATEGORIE!F$2:G$14,2,FALSE)</f>
        <v>#N/A</v>
      </c>
      <c r="Z64" s="163" t="str">
        <f>IF(Singoli!$V64&gt;12,"NONPART",IF(Singoli!$V64&lt;=8,VLOOKUP(Singoli!$V64,CATEGORIE!BX$8:BY$15,2,FALSE),VLOOKUP(Singoli!$V64,CATEGORIE!CK$8:CL$11,2,FALSE)))</f>
        <v>NONPART</v>
      </c>
      <c r="AA64" s="163" t="str">
        <f>IF(Singoli!$Z64="NONPART","NONPART",IF(Singoli!$V64&lt;=8,VLOOKUP(H64,CATEGORIE!BZ$8:CA$20,2,FALSE),VLOOKUP(H64,CATEGORIE!CM$8:CN$20,2,FALSE)))</f>
        <v>NONPART</v>
      </c>
      <c r="AB64" s="163" t="e">
        <f t="shared" si="8"/>
        <v>#N/A</v>
      </c>
      <c r="AC64" s="93" t="e">
        <f t="shared" si="9"/>
        <v>#N/A</v>
      </c>
      <c r="AD64" s="163" t="e">
        <f>VLOOKUP(Singoli!$AC$9:$AC$108,CATEGORIE!K$3:M$34,3,FALSE)</f>
        <v>#N/A</v>
      </c>
      <c r="AE64" s="93" t="e">
        <f>CONCATENATE(Singoli!$W$9:$W$108,Singoli!$Y$9:$Y$108,Singoli!$G$9:$G$108)</f>
        <v>#N/A</v>
      </c>
      <c r="AF64" s="93">
        <f>IF(Singoli!$Z64&lt;&gt;"NONPART",CONCATENATE(Singoli!$Z64,Singoli!$AA$9:$AA$108,Singoli!$G$9:$G$108),"")</f>
      </c>
      <c r="AG64" s="129">
        <f>_xlfn.IFERROR(IF(Singoli!$AF64="","",(IF(AA64="U",VLOOKUP(Singoli!$AF64,CATEGORIE!$CE$8:$CF$12,2,FALSE),VLOOKUP(Singoli!$AF64,CATEGORIE!$CR$8:$CS$15,2,FALSE)))),0)</f>
      </c>
      <c r="AH64" s="129">
        <f>_xlfn.IFERROR(IF(Singoli!$AC64&lt;&gt;"",VLOOKUP(Singoli!$AC64,CATEGORIE!$K$3:$L$34,2,FALSE),""),0)</f>
        <v>0</v>
      </c>
      <c r="AI64" s="129">
        <f>_xlfn.IFERROR(IF(Singoli!$AE64&lt;&gt;"",IF($C$1&lt;&gt;"",(VLOOKUP(Singoli!$AE64,CATEGORIE!$T$3:$U$26,2,FALSE)),IF($C$2&lt;&gt;"",(VLOOKUP(Singoli!$AE64,CATEGORIE!$FR$3:$FS$31,2,FALSE))))),"")</f>
      </c>
      <c r="AJ64" s="90">
        <f>IF(Singoli!$I64=0,"",_xlfn.IFERROR(Singoli!$AH64&amp;" "&amp;S64,0))</f>
      </c>
      <c r="AK64" s="90">
        <f>_xlfn.IFERROR(IF(Singoli!$AE64&lt;&gt;"",IF($C$1&lt;&gt;"",(VLOOKUP(Singoli!$AE64,CATEGORIE!$T$3:$U$26,2,FALSE)),IF($C$2&lt;&gt;"",(VLOOKUP(Singoli!$AE64,CATEGORIE!$CE$54:$CF$69,2,FALSE))))),"")</f>
      </c>
      <c r="AL64" s="129"/>
      <c r="AM64" s="239" t="e">
        <f>VLOOKUP(Singoli!$AE64,CATEGORIE!CE$54:CI$69,5,FALSE)</f>
        <v>#N/A</v>
      </c>
    </row>
    <row r="65" spans="1:39" ht="25.5" customHeight="1">
      <c r="A65" s="91"/>
      <c r="B65" s="185"/>
      <c r="C65" s="187"/>
      <c r="D65" s="194" t="str">
        <f>Singoli!$C$9:$C$108&amp;" "&amp;Singoli!$B$9:$B$108</f>
        <v> </v>
      </c>
      <c r="E65" s="192">
        <f t="shared" si="7"/>
        <v>0</v>
      </c>
      <c r="F65" s="213"/>
      <c r="G65" s="214"/>
      <c r="H65" s="214"/>
      <c r="I65" s="92"/>
      <c r="J65" s="92"/>
      <c r="K65" s="92"/>
      <c r="L65" s="92"/>
      <c r="M65" s="92"/>
      <c r="N65" s="92"/>
      <c r="O65" s="92"/>
      <c r="P65" s="92"/>
      <c r="Q65" s="92"/>
      <c r="R65" s="192">
        <f t="shared" si="10"/>
        <v>0</v>
      </c>
      <c r="S65" s="93" t="e">
        <f>VLOOKUP(AC65&amp;"-"&amp;R65,CATEGORIE!AG:AH,2,FALSE)</f>
        <v>#N/A</v>
      </c>
      <c r="T65" s="192">
        <f t="shared" si="11"/>
        <v>1900</v>
      </c>
      <c r="U65" s="163">
        <f t="shared" si="12"/>
        <v>117</v>
      </c>
      <c r="V65" s="163">
        <f t="shared" si="13"/>
        <v>117</v>
      </c>
      <c r="W65" s="163" t="str">
        <f>IF($C$1&lt;&gt;"",VLOOKUP(Singoli!$U$9:$U$108,CATEGORIE!O:P,2),IF($C$2&lt;&gt;"",VLOOKUP(Singoli!$U$9:$U$108,CATEGORIE!FM:FN,2)))</f>
        <v>MAS</v>
      </c>
      <c r="X65" s="93" t="str">
        <f>VLOOKUP(Singoli!$U$9:$U$108,CATEGORIE!D:E,2)</f>
        <v>SEN</v>
      </c>
      <c r="Y65" s="163" t="e">
        <f>VLOOKUP(H65,CATEGORIE!F$2:G$14,2,FALSE)</f>
        <v>#N/A</v>
      </c>
      <c r="Z65" s="163" t="str">
        <f>IF(Singoli!$V65&gt;12,"NONPART",IF(Singoli!$V65&lt;=8,VLOOKUP(Singoli!$V65,CATEGORIE!BX$8:BY$15,2,FALSE),VLOOKUP(Singoli!$V65,CATEGORIE!CK$8:CL$11,2,FALSE)))</f>
        <v>NONPART</v>
      </c>
      <c r="AA65" s="163" t="str">
        <f>IF(Singoli!$Z65="NONPART","NONPART",IF(Singoli!$V65&lt;=8,VLOOKUP(H65,CATEGORIE!BZ$8:CA$20,2,FALSE),VLOOKUP(H65,CATEGORIE!CM$8:CN$20,2,FALSE)))</f>
        <v>NONPART</v>
      </c>
      <c r="AB65" s="163" t="e">
        <f t="shared" si="8"/>
        <v>#N/A</v>
      </c>
      <c r="AC65" s="93" t="e">
        <f t="shared" si="9"/>
        <v>#N/A</v>
      </c>
      <c r="AD65" s="163" t="e">
        <f>VLOOKUP(Singoli!$AC$9:$AC$108,CATEGORIE!K$3:M$34,3,FALSE)</f>
        <v>#N/A</v>
      </c>
      <c r="AE65" s="93" t="e">
        <f>CONCATENATE(Singoli!$W$9:$W$108,Singoli!$Y$9:$Y$108,Singoli!$G$9:$G$108)</f>
        <v>#N/A</v>
      </c>
      <c r="AF65" s="93">
        <f>IF(Singoli!$Z65&lt;&gt;"NONPART",CONCATENATE(Singoli!$Z65,Singoli!$AA$9:$AA$108,Singoli!$G$9:$G$108),"")</f>
      </c>
      <c r="AG65" s="129">
        <f>_xlfn.IFERROR(IF(Singoli!$AF65="","",(IF(AA65="U",VLOOKUP(Singoli!$AF65,CATEGORIE!$CE$8:$CF$12,2,FALSE),VLOOKUP(Singoli!$AF65,CATEGORIE!$CR$8:$CS$15,2,FALSE)))),0)</f>
      </c>
      <c r="AH65" s="129">
        <f>_xlfn.IFERROR(IF(Singoli!$AC65&lt;&gt;"",VLOOKUP(Singoli!$AC65,CATEGORIE!$K$3:$L$34,2,FALSE),""),0)</f>
        <v>0</v>
      </c>
      <c r="AI65" s="129">
        <f>_xlfn.IFERROR(IF(Singoli!$AE65&lt;&gt;"",IF($C$1&lt;&gt;"",(VLOOKUP(Singoli!$AE65,CATEGORIE!$T$3:$U$26,2,FALSE)),IF($C$2&lt;&gt;"",(VLOOKUP(Singoli!$AE65,CATEGORIE!$FR$3:$FS$31,2,FALSE))))),"")</f>
      </c>
      <c r="AJ65" s="90">
        <f>IF(Singoli!$I65=0,"",_xlfn.IFERROR(Singoli!$AH65&amp;" "&amp;S65,0))</f>
      </c>
      <c r="AK65" s="90">
        <f>_xlfn.IFERROR(IF(Singoli!$AE65&lt;&gt;"",IF($C$1&lt;&gt;"",(VLOOKUP(Singoli!$AE65,CATEGORIE!$T$3:$U$26,2,FALSE)),IF($C$2&lt;&gt;"",(VLOOKUP(Singoli!$AE65,CATEGORIE!$CE$54:$CF$69,2,FALSE))))),"")</f>
      </c>
      <c r="AL65" s="129"/>
      <c r="AM65" s="239" t="e">
        <f>VLOOKUP(Singoli!$AE65,CATEGORIE!CE$54:CI$69,5,FALSE)</f>
        <v>#N/A</v>
      </c>
    </row>
    <row r="66" spans="1:39" ht="25.5" customHeight="1">
      <c r="A66" s="91"/>
      <c r="B66" s="185"/>
      <c r="C66" s="187"/>
      <c r="D66" s="194" t="str">
        <f>Singoli!$C$9:$C$108&amp;" "&amp;Singoli!$B$9:$B$108</f>
        <v> </v>
      </c>
      <c r="E66" s="192">
        <f t="shared" si="7"/>
        <v>0</v>
      </c>
      <c r="F66" s="213"/>
      <c r="G66" s="214"/>
      <c r="H66" s="214"/>
      <c r="I66" s="92"/>
      <c r="J66" s="92"/>
      <c r="K66" s="92"/>
      <c r="L66" s="92"/>
      <c r="M66" s="92"/>
      <c r="N66" s="92"/>
      <c r="O66" s="92"/>
      <c r="P66" s="92"/>
      <c r="Q66" s="92"/>
      <c r="R66" s="192">
        <f t="shared" si="10"/>
        <v>0</v>
      </c>
      <c r="S66" s="93" t="e">
        <f>VLOOKUP(AC66&amp;"-"&amp;R66,CATEGORIE!AG:AH,2,FALSE)</f>
        <v>#N/A</v>
      </c>
      <c r="T66" s="192">
        <f t="shared" si="11"/>
        <v>1900</v>
      </c>
      <c r="U66" s="163">
        <f t="shared" si="12"/>
        <v>117</v>
      </c>
      <c r="V66" s="163">
        <f t="shared" si="13"/>
        <v>117</v>
      </c>
      <c r="W66" s="163" t="str">
        <f>IF($C$1&lt;&gt;"",VLOOKUP(Singoli!$U$9:$U$108,CATEGORIE!O:P,2),IF($C$2&lt;&gt;"",VLOOKUP(Singoli!$U$9:$U$108,CATEGORIE!FM:FN,2)))</f>
        <v>MAS</v>
      </c>
      <c r="X66" s="93" t="str">
        <f>VLOOKUP(Singoli!$U$9:$U$108,CATEGORIE!D:E,2)</f>
        <v>SEN</v>
      </c>
      <c r="Y66" s="163" t="e">
        <f>VLOOKUP(H66,CATEGORIE!F$2:G$14,2,FALSE)</f>
        <v>#N/A</v>
      </c>
      <c r="Z66" s="163" t="str">
        <f>IF(Singoli!$V66&gt;12,"NONPART",IF(Singoli!$V66&lt;=8,VLOOKUP(Singoli!$V66,CATEGORIE!BX$8:BY$15,2,FALSE),VLOOKUP(Singoli!$V66,CATEGORIE!CK$8:CL$11,2,FALSE)))</f>
        <v>NONPART</v>
      </c>
      <c r="AA66" s="163" t="str">
        <f>IF(Singoli!$Z66="NONPART","NONPART",IF(Singoli!$V66&lt;=8,VLOOKUP(H66,CATEGORIE!BZ$8:CA$20,2,FALSE),VLOOKUP(H66,CATEGORIE!CM$8:CN$20,2,FALSE)))</f>
        <v>NONPART</v>
      </c>
      <c r="AB66" s="163" t="e">
        <f t="shared" si="8"/>
        <v>#N/A</v>
      </c>
      <c r="AC66" s="93" t="e">
        <f t="shared" si="9"/>
        <v>#N/A</v>
      </c>
      <c r="AD66" s="163" t="e">
        <f>VLOOKUP(Singoli!$AC$9:$AC$108,CATEGORIE!K$3:M$34,3,FALSE)</f>
        <v>#N/A</v>
      </c>
      <c r="AE66" s="93" t="e">
        <f>CONCATENATE(Singoli!$W$9:$W$108,Singoli!$Y$9:$Y$108,Singoli!$G$9:$G$108)</f>
        <v>#N/A</v>
      </c>
      <c r="AF66" s="93">
        <f>IF(Singoli!$Z66&lt;&gt;"NONPART",CONCATENATE(Singoli!$Z66,Singoli!$AA$9:$AA$108,Singoli!$G$9:$G$108),"")</f>
      </c>
      <c r="AG66" s="129">
        <f>_xlfn.IFERROR(IF(Singoli!$AF66="","",(IF(AA66="U",VLOOKUP(Singoli!$AF66,CATEGORIE!$CE$8:$CF$12,2,FALSE),VLOOKUP(Singoli!$AF66,CATEGORIE!$CR$8:$CS$15,2,FALSE)))),0)</f>
      </c>
      <c r="AH66" s="129">
        <f>_xlfn.IFERROR(IF(Singoli!$AC66&lt;&gt;"",VLOOKUP(Singoli!$AC66,CATEGORIE!$K$3:$L$34,2,FALSE),""),0)</f>
        <v>0</v>
      </c>
      <c r="AI66" s="129">
        <f>_xlfn.IFERROR(IF(Singoli!$AE66&lt;&gt;"",IF($C$1&lt;&gt;"",(VLOOKUP(Singoli!$AE66,CATEGORIE!$T$3:$U$26,2,FALSE)),IF($C$2&lt;&gt;"",(VLOOKUP(Singoli!$AE66,CATEGORIE!$FR$3:$FS$31,2,FALSE))))),"")</f>
      </c>
      <c r="AJ66" s="90">
        <f>IF(Singoli!$I66=0,"",_xlfn.IFERROR(Singoli!$AH66&amp;" "&amp;S66,0))</f>
      </c>
      <c r="AK66" s="90">
        <f>_xlfn.IFERROR(IF(Singoli!$AE66&lt;&gt;"",IF($C$1&lt;&gt;"",(VLOOKUP(Singoli!$AE66,CATEGORIE!$T$3:$U$26,2,FALSE)),IF($C$2&lt;&gt;"",(VLOOKUP(Singoli!$AE66,CATEGORIE!$CE$54:$CF$69,2,FALSE))))),"")</f>
      </c>
      <c r="AL66" s="129"/>
      <c r="AM66" s="239" t="e">
        <f>VLOOKUP(Singoli!$AE66,CATEGORIE!CE$54:CI$69,5,FALSE)</f>
        <v>#N/A</v>
      </c>
    </row>
    <row r="67" spans="1:39" ht="25.5" customHeight="1">
      <c r="A67" s="91"/>
      <c r="B67" s="185"/>
      <c r="C67" s="187"/>
      <c r="D67" s="194" t="str">
        <f>Singoli!$C$9:$C$108&amp;" "&amp;Singoli!$B$9:$B$108</f>
        <v> </v>
      </c>
      <c r="E67" s="192">
        <f t="shared" si="7"/>
        <v>0</v>
      </c>
      <c r="F67" s="213"/>
      <c r="G67" s="214"/>
      <c r="H67" s="214"/>
      <c r="I67" s="92"/>
      <c r="J67" s="92"/>
      <c r="K67" s="92"/>
      <c r="L67" s="92"/>
      <c r="M67" s="92"/>
      <c r="N67" s="92"/>
      <c r="O67" s="92"/>
      <c r="P67" s="92"/>
      <c r="Q67" s="92"/>
      <c r="R67" s="192">
        <f t="shared" si="10"/>
        <v>0</v>
      </c>
      <c r="S67" s="93" t="e">
        <f>VLOOKUP(AC67&amp;"-"&amp;R67,CATEGORIE!AG:AH,2,FALSE)</f>
        <v>#N/A</v>
      </c>
      <c r="T67" s="192">
        <f t="shared" si="11"/>
        <v>1900</v>
      </c>
      <c r="U67" s="163">
        <f t="shared" si="12"/>
        <v>117</v>
      </c>
      <c r="V67" s="163">
        <f t="shared" si="13"/>
        <v>117</v>
      </c>
      <c r="W67" s="163" t="str">
        <f>IF($C$1&lt;&gt;"",VLOOKUP(Singoli!$U$9:$U$108,CATEGORIE!O:P,2),IF($C$2&lt;&gt;"",VLOOKUP(Singoli!$U$9:$U$108,CATEGORIE!FM:FN,2)))</f>
        <v>MAS</v>
      </c>
      <c r="X67" s="93" t="str">
        <f>VLOOKUP(Singoli!$U$9:$U$108,CATEGORIE!D:E,2)</f>
        <v>SEN</v>
      </c>
      <c r="Y67" s="163" t="e">
        <f>VLOOKUP(H67,CATEGORIE!F$2:G$14,2,FALSE)</f>
        <v>#N/A</v>
      </c>
      <c r="Z67" s="163" t="str">
        <f>IF(Singoli!$V67&gt;12,"NONPART",IF(Singoli!$V67&lt;=8,VLOOKUP(Singoli!$V67,CATEGORIE!BX$8:BY$15,2,FALSE),VLOOKUP(Singoli!$V67,CATEGORIE!CK$8:CL$11,2,FALSE)))</f>
        <v>NONPART</v>
      </c>
      <c r="AA67" s="163" t="str">
        <f>IF(Singoli!$Z67="NONPART","NONPART",IF(Singoli!$V67&lt;=8,VLOOKUP(H67,CATEGORIE!BZ$8:CA$20,2,FALSE),VLOOKUP(H67,CATEGORIE!CM$8:CN$20,2,FALSE)))</f>
        <v>NONPART</v>
      </c>
      <c r="AB67" s="163" t="e">
        <f t="shared" si="8"/>
        <v>#N/A</v>
      </c>
      <c r="AC67" s="93" t="e">
        <f t="shared" si="9"/>
        <v>#N/A</v>
      </c>
      <c r="AD67" s="163" t="e">
        <f>VLOOKUP(Singoli!$AC$9:$AC$108,CATEGORIE!K$3:M$34,3,FALSE)</f>
        <v>#N/A</v>
      </c>
      <c r="AE67" s="93" t="e">
        <f>CONCATENATE(Singoli!$W$9:$W$108,Singoli!$Y$9:$Y$108,Singoli!$G$9:$G$108)</f>
        <v>#N/A</v>
      </c>
      <c r="AF67" s="93">
        <f>IF(Singoli!$Z67&lt;&gt;"NONPART",CONCATENATE(Singoli!$Z67,Singoli!$AA$9:$AA$108,Singoli!$G$9:$G$108),"")</f>
      </c>
      <c r="AG67" s="129">
        <f>_xlfn.IFERROR(IF(Singoli!$AF67="","",(IF(AA67="U",VLOOKUP(Singoli!$AF67,CATEGORIE!$CE$8:$CF$12,2,FALSE),VLOOKUP(Singoli!$AF67,CATEGORIE!$CR$8:$CS$15,2,FALSE)))),0)</f>
      </c>
      <c r="AH67" s="129">
        <f>_xlfn.IFERROR(IF(Singoli!$AC67&lt;&gt;"",VLOOKUP(Singoli!$AC67,CATEGORIE!$K$3:$L$34,2,FALSE),""),0)</f>
        <v>0</v>
      </c>
      <c r="AI67" s="129">
        <f>_xlfn.IFERROR(IF(Singoli!$AE67&lt;&gt;"",IF($C$1&lt;&gt;"",(VLOOKUP(Singoli!$AE67,CATEGORIE!$T$3:$U$26,2,FALSE)),IF($C$2&lt;&gt;"",(VLOOKUP(Singoli!$AE67,CATEGORIE!$FR$3:$FS$31,2,FALSE))))),"")</f>
      </c>
      <c r="AJ67" s="90">
        <f>IF(Singoli!$I67=0,"",_xlfn.IFERROR(Singoli!$AH67&amp;" "&amp;S67,0))</f>
      </c>
      <c r="AK67" s="90">
        <f>_xlfn.IFERROR(IF(Singoli!$AE67&lt;&gt;"",IF($C$1&lt;&gt;"",(VLOOKUP(Singoli!$AE67,CATEGORIE!$T$3:$U$26,2,FALSE)),IF($C$2&lt;&gt;"",(VLOOKUP(Singoli!$AE67,CATEGORIE!$CE$54:$CF$69,2,FALSE))))),"")</f>
      </c>
      <c r="AL67" s="129"/>
      <c r="AM67" s="239" t="e">
        <f>VLOOKUP(Singoli!$AE67,CATEGORIE!CE$54:CI$69,5,FALSE)</f>
        <v>#N/A</v>
      </c>
    </row>
    <row r="68" spans="1:39" ht="25.5" customHeight="1">
      <c r="A68" s="91"/>
      <c r="B68" s="185"/>
      <c r="C68" s="187"/>
      <c r="D68" s="194" t="str">
        <f>Singoli!$C$9:$C$108&amp;" "&amp;Singoli!$B$9:$B$108</f>
        <v> </v>
      </c>
      <c r="E68" s="192">
        <f t="shared" si="7"/>
        <v>0</v>
      </c>
      <c r="F68" s="213"/>
      <c r="G68" s="214"/>
      <c r="H68" s="214"/>
      <c r="I68" s="92"/>
      <c r="J68" s="92"/>
      <c r="K68" s="92"/>
      <c r="L68" s="92"/>
      <c r="M68" s="92"/>
      <c r="N68" s="92"/>
      <c r="O68" s="92"/>
      <c r="P68" s="92"/>
      <c r="Q68" s="92"/>
      <c r="R68" s="192">
        <f t="shared" si="10"/>
        <v>0</v>
      </c>
      <c r="S68" s="93" t="e">
        <f>VLOOKUP(AC68&amp;"-"&amp;R68,CATEGORIE!AG:AH,2,FALSE)</f>
        <v>#N/A</v>
      </c>
      <c r="T68" s="192">
        <f t="shared" si="11"/>
        <v>1900</v>
      </c>
      <c r="U68" s="163">
        <f t="shared" si="12"/>
        <v>117</v>
      </c>
      <c r="V68" s="163">
        <f t="shared" si="13"/>
        <v>117</v>
      </c>
      <c r="W68" s="163" t="str">
        <f>IF($C$1&lt;&gt;"",VLOOKUP(Singoli!$U$9:$U$108,CATEGORIE!O:P,2),IF($C$2&lt;&gt;"",VLOOKUP(Singoli!$U$9:$U$108,CATEGORIE!FM:FN,2)))</f>
        <v>MAS</v>
      </c>
      <c r="X68" s="93" t="str">
        <f>VLOOKUP(Singoli!$U$9:$U$108,CATEGORIE!D:E,2)</f>
        <v>SEN</v>
      </c>
      <c r="Y68" s="163" t="e">
        <f>VLOOKUP(H68,CATEGORIE!F$2:G$14,2,FALSE)</f>
        <v>#N/A</v>
      </c>
      <c r="Z68" s="163" t="str">
        <f>IF(Singoli!$V68&gt;12,"NONPART",IF(Singoli!$V68&lt;=8,VLOOKUP(Singoli!$V68,CATEGORIE!BX$8:BY$15,2,FALSE),VLOOKUP(Singoli!$V68,CATEGORIE!CK$8:CL$11,2,FALSE)))</f>
        <v>NONPART</v>
      </c>
      <c r="AA68" s="163" t="str">
        <f>IF(Singoli!$Z68="NONPART","NONPART",IF(Singoli!$V68&lt;=8,VLOOKUP(H68,CATEGORIE!BZ$8:CA$20,2,FALSE),VLOOKUP(H68,CATEGORIE!CM$8:CN$20,2,FALSE)))</f>
        <v>NONPART</v>
      </c>
      <c r="AB68" s="163" t="e">
        <f t="shared" si="8"/>
        <v>#N/A</v>
      </c>
      <c r="AC68" s="93" t="e">
        <f t="shared" si="9"/>
        <v>#N/A</v>
      </c>
      <c r="AD68" s="163" t="e">
        <f>VLOOKUP(Singoli!$AC$9:$AC$108,CATEGORIE!K$3:M$34,3,FALSE)</f>
        <v>#N/A</v>
      </c>
      <c r="AE68" s="93" t="e">
        <f>CONCATENATE(Singoli!$W$9:$W$108,Singoli!$Y$9:$Y$108,Singoli!$G$9:$G$108)</f>
        <v>#N/A</v>
      </c>
      <c r="AF68" s="93">
        <f>IF(Singoli!$Z68&lt;&gt;"NONPART",CONCATENATE(Singoli!$Z68,Singoli!$AA$9:$AA$108,Singoli!$G$9:$G$108),"")</f>
      </c>
      <c r="AG68" s="129">
        <f>_xlfn.IFERROR(IF(Singoli!$AF68="","",(IF(AA68="U",VLOOKUP(Singoli!$AF68,CATEGORIE!$CE$8:$CF$12,2,FALSE),VLOOKUP(Singoli!$AF68,CATEGORIE!$CR$8:$CS$15,2,FALSE)))),0)</f>
      </c>
      <c r="AH68" s="129">
        <f>_xlfn.IFERROR(IF(Singoli!$AC68&lt;&gt;"",VLOOKUP(Singoli!$AC68,CATEGORIE!$K$3:$L$34,2,FALSE),""),0)</f>
        <v>0</v>
      </c>
      <c r="AI68" s="129">
        <f>_xlfn.IFERROR(IF(Singoli!$AE68&lt;&gt;"",IF($C$1&lt;&gt;"",(VLOOKUP(Singoli!$AE68,CATEGORIE!$T$3:$U$26,2,FALSE)),IF($C$2&lt;&gt;"",(VLOOKUP(Singoli!$AE68,CATEGORIE!$FR$3:$FS$31,2,FALSE))))),"")</f>
      </c>
      <c r="AJ68" s="90">
        <f>IF(Singoli!$I68=0,"",_xlfn.IFERROR(Singoli!$AH68&amp;" "&amp;S68,0))</f>
      </c>
      <c r="AK68" s="90">
        <f>_xlfn.IFERROR(IF(Singoli!$AE68&lt;&gt;"",IF($C$1&lt;&gt;"",(VLOOKUP(Singoli!$AE68,CATEGORIE!$T$3:$U$26,2,FALSE)),IF($C$2&lt;&gt;"",(VLOOKUP(Singoli!$AE68,CATEGORIE!$CE$54:$CF$69,2,FALSE))))),"")</f>
      </c>
      <c r="AL68" s="129"/>
      <c r="AM68" s="239" t="e">
        <f>VLOOKUP(Singoli!$AE68,CATEGORIE!CE$54:CI$69,5,FALSE)</f>
        <v>#N/A</v>
      </c>
    </row>
    <row r="69" spans="1:39" ht="25.5" customHeight="1">
      <c r="A69" s="91"/>
      <c r="B69" s="185"/>
      <c r="C69" s="187"/>
      <c r="D69" s="194" t="str">
        <f>Singoli!$C$9:$C$108&amp;" "&amp;Singoli!$B$9:$B$108</f>
        <v> </v>
      </c>
      <c r="E69" s="192">
        <f t="shared" si="7"/>
        <v>0</v>
      </c>
      <c r="F69" s="213"/>
      <c r="G69" s="214"/>
      <c r="H69" s="214"/>
      <c r="I69" s="92"/>
      <c r="J69" s="92"/>
      <c r="K69" s="92"/>
      <c r="L69" s="92"/>
      <c r="M69" s="92"/>
      <c r="N69" s="92"/>
      <c r="O69" s="92"/>
      <c r="P69" s="92"/>
      <c r="Q69" s="92"/>
      <c r="R69" s="192">
        <f t="shared" si="10"/>
        <v>0</v>
      </c>
      <c r="S69" s="93" t="e">
        <f>VLOOKUP(AC69&amp;"-"&amp;R69,CATEGORIE!AG:AH,2,FALSE)</f>
        <v>#N/A</v>
      </c>
      <c r="T69" s="192">
        <f t="shared" si="11"/>
        <v>1900</v>
      </c>
      <c r="U69" s="163">
        <f t="shared" si="12"/>
        <v>117</v>
      </c>
      <c r="V69" s="163">
        <f t="shared" si="13"/>
        <v>117</v>
      </c>
      <c r="W69" s="163" t="str">
        <f>IF($C$1&lt;&gt;"",VLOOKUP(Singoli!$U$9:$U$108,CATEGORIE!O:P,2),IF($C$2&lt;&gt;"",VLOOKUP(Singoli!$U$9:$U$108,CATEGORIE!FM:FN,2)))</f>
        <v>MAS</v>
      </c>
      <c r="X69" s="93" t="str">
        <f>VLOOKUP(Singoli!$U$9:$U$108,CATEGORIE!D:E,2)</f>
        <v>SEN</v>
      </c>
      <c r="Y69" s="163" t="e">
        <f>VLOOKUP(H69,CATEGORIE!F$2:G$14,2,FALSE)</f>
        <v>#N/A</v>
      </c>
      <c r="Z69" s="163" t="str">
        <f>IF(Singoli!$V69&gt;12,"NONPART",IF(Singoli!$V69&lt;=8,VLOOKUP(Singoli!$V69,CATEGORIE!BX$8:BY$15,2,FALSE),VLOOKUP(Singoli!$V69,CATEGORIE!CK$8:CL$11,2,FALSE)))</f>
        <v>NONPART</v>
      </c>
      <c r="AA69" s="163" t="str">
        <f>IF(Singoli!$Z69="NONPART","NONPART",IF(Singoli!$V69&lt;=8,VLOOKUP(H69,CATEGORIE!BZ$8:CA$20,2,FALSE),VLOOKUP(H69,CATEGORIE!CM$8:CN$20,2,FALSE)))</f>
        <v>NONPART</v>
      </c>
      <c r="AB69" s="163" t="e">
        <f t="shared" si="8"/>
        <v>#N/A</v>
      </c>
      <c r="AC69" s="93" t="e">
        <f t="shared" si="9"/>
        <v>#N/A</v>
      </c>
      <c r="AD69" s="163" t="e">
        <f>VLOOKUP(Singoli!$AC$9:$AC$108,CATEGORIE!K$3:M$34,3,FALSE)</f>
        <v>#N/A</v>
      </c>
      <c r="AE69" s="93" t="e">
        <f>CONCATENATE(Singoli!$W$9:$W$108,Singoli!$Y$9:$Y$108,Singoli!$G$9:$G$108)</f>
        <v>#N/A</v>
      </c>
      <c r="AF69" s="93">
        <f>IF(Singoli!$Z69&lt;&gt;"NONPART",CONCATENATE(Singoli!$Z69,Singoli!$AA$9:$AA$108,Singoli!$G$9:$G$108),"")</f>
      </c>
      <c r="AG69" s="129">
        <f>_xlfn.IFERROR(IF(Singoli!$AF69="","",(IF(AA69="U",VLOOKUP(Singoli!$AF69,CATEGORIE!$CE$8:$CF$12,2,FALSE),VLOOKUP(Singoli!$AF69,CATEGORIE!$CR$8:$CS$15,2,FALSE)))),0)</f>
      </c>
      <c r="AH69" s="129">
        <f>_xlfn.IFERROR(IF(Singoli!$AC69&lt;&gt;"",VLOOKUP(Singoli!$AC69,CATEGORIE!$K$3:$L$34,2,FALSE),""),0)</f>
        <v>0</v>
      </c>
      <c r="AI69" s="129">
        <f>_xlfn.IFERROR(IF(Singoli!$AE69&lt;&gt;"",IF($C$1&lt;&gt;"",(VLOOKUP(Singoli!$AE69,CATEGORIE!$T$3:$U$26,2,FALSE)),IF($C$2&lt;&gt;"",(VLOOKUP(Singoli!$AE69,CATEGORIE!$FR$3:$FS$31,2,FALSE))))),"")</f>
      </c>
      <c r="AJ69" s="90">
        <f>IF(Singoli!$I69=0,"",_xlfn.IFERROR(Singoli!$AH69&amp;" "&amp;S69,0))</f>
      </c>
      <c r="AK69" s="90">
        <f>_xlfn.IFERROR(IF(Singoli!$AE69&lt;&gt;"",IF($C$1&lt;&gt;"",(VLOOKUP(Singoli!$AE69,CATEGORIE!$T$3:$U$26,2,FALSE)),IF($C$2&lt;&gt;"",(VLOOKUP(Singoli!$AE69,CATEGORIE!$CE$54:$CF$69,2,FALSE))))),"")</f>
      </c>
      <c r="AL69" s="129"/>
      <c r="AM69" s="239" t="e">
        <f>VLOOKUP(Singoli!$AE69,CATEGORIE!CE$54:CI$69,5,FALSE)</f>
        <v>#N/A</v>
      </c>
    </row>
    <row r="70" spans="1:39" ht="25.5" customHeight="1">
      <c r="A70" s="91"/>
      <c r="B70" s="185"/>
      <c r="C70" s="187"/>
      <c r="D70" s="194" t="str">
        <f>Singoli!$C$9:$C$108&amp;" "&amp;Singoli!$B$9:$B$108</f>
        <v> </v>
      </c>
      <c r="E70" s="192">
        <f t="shared" si="7"/>
        <v>0</v>
      </c>
      <c r="F70" s="213"/>
      <c r="G70" s="214"/>
      <c r="H70" s="214"/>
      <c r="I70" s="92"/>
      <c r="J70" s="92"/>
      <c r="K70" s="92"/>
      <c r="L70" s="92"/>
      <c r="M70" s="92"/>
      <c r="N70" s="92"/>
      <c r="O70" s="92"/>
      <c r="P70" s="92"/>
      <c r="Q70" s="92"/>
      <c r="R70" s="192">
        <f t="shared" si="10"/>
        <v>0</v>
      </c>
      <c r="S70" s="93" t="e">
        <f>VLOOKUP(AC70&amp;"-"&amp;R70,CATEGORIE!AG:AH,2,FALSE)</f>
        <v>#N/A</v>
      </c>
      <c r="T70" s="192">
        <f t="shared" si="11"/>
        <v>1900</v>
      </c>
      <c r="U70" s="163">
        <f t="shared" si="12"/>
        <v>117</v>
      </c>
      <c r="V70" s="163">
        <f t="shared" si="13"/>
        <v>117</v>
      </c>
      <c r="W70" s="163" t="str">
        <f>IF($C$1&lt;&gt;"",VLOOKUP(Singoli!$U$9:$U$108,CATEGORIE!O:P,2),IF($C$2&lt;&gt;"",VLOOKUP(Singoli!$U$9:$U$108,CATEGORIE!FM:FN,2)))</f>
        <v>MAS</v>
      </c>
      <c r="X70" s="93" t="str">
        <f>VLOOKUP(Singoli!$U$9:$U$108,CATEGORIE!D:E,2)</f>
        <v>SEN</v>
      </c>
      <c r="Y70" s="163" t="e">
        <f>VLOOKUP(H70,CATEGORIE!F$2:G$14,2,FALSE)</f>
        <v>#N/A</v>
      </c>
      <c r="Z70" s="163" t="str">
        <f>IF(Singoli!$V70&gt;12,"NONPART",IF(Singoli!$V70&lt;=8,VLOOKUP(Singoli!$V70,CATEGORIE!BX$8:BY$15,2,FALSE),VLOOKUP(Singoli!$V70,CATEGORIE!CK$8:CL$11,2,FALSE)))</f>
        <v>NONPART</v>
      </c>
      <c r="AA70" s="163" t="str">
        <f>IF(Singoli!$Z70="NONPART","NONPART",IF(Singoli!$V70&lt;=8,VLOOKUP(H70,CATEGORIE!BZ$8:CA$20,2,FALSE),VLOOKUP(H70,CATEGORIE!CM$8:CN$20,2,FALSE)))</f>
        <v>NONPART</v>
      </c>
      <c r="AB70" s="163" t="e">
        <f t="shared" si="8"/>
        <v>#N/A</v>
      </c>
      <c r="AC70" s="93" t="e">
        <f t="shared" si="9"/>
        <v>#N/A</v>
      </c>
      <c r="AD70" s="163" t="e">
        <f>VLOOKUP(Singoli!$AC$9:$AC$108,CATEGORIE!K$3:M$34,3,FALSE)</f>
        <v>#N/A</v>
      </c>
      <c r="AE70" s="93" t="e">
        <f>CONCATENATE(Singoli!$W$9:$W$108,Singoli!$Y$9:$Y$108,Singoli!$G$9:$G$108)</f>
        <v>#N/A</v>
      </c>
      <c r="AF70" s="93">
        <f>IF(Singoli!$Z70&lt;&gt;"NONPART",CONCATENATE(Singoli!$Z70,Singoli!$AA$9:$AA$108,Singoli!$G$9:$G$108),"")</f>
      </c>
      <c r="AG70" s="129">
        <f>_xlfn.IFERROR(IF(Singoli!$AF70="","",(IF(AA70="U",VLOOKUP(Singoli!$AF70,CATEGORIE!$CE$8:$CF$12,2,FALSE),VLOOKUP(Singoli!$AF70,CATEGORIE!$CR$8:$CS$15,2,FALSE)))),0)</f>
      </c>
      <c r="AH70" s="129">
        <f>_xlfn.IFERROR(IF(Singoli!$AC70&lt;&gt;"",VLOOKUP(Singoli!$AC70,CATEGORIE!$K$3:$L$34,2,FALSE),""),0)</f>
        <v>0</v>
      </c>
      <c r="AI70" s="129">
        <f>_xlfn.IFERROR(IF(Singoli!$AE70&lt;&gt;"",IF($C$1&lt;&gt;"",(VLOOKUP(Singoli!$AE70,CATEGORIE!$T$3:$U$26,2,FALSE)),IF($C$2&lt;&gt;"",(VLOOKUP(Singoli!$AE70,CATEGORIE!$FR$3:$FS$31,2,FALSE))))),"")</f>
      </c>
      <c r="AJ70" s="90">
        <f>IF(Singoli!$I70=0,"",_xlfn.IFERROR(Singoli!$AH70&amp;" "&amp;S70,0))</f>
      </c>
      <c r="AK70" s="90">
        <f>_xlfn.IFERROR(IF(Singoli!$AE70&lt;&gt;"",IF($C$1&lt;&gt;"",(VLOOKUP(Singoli!$AE70,CATEGORIE!$T$3:$U$26,2,FALSE)),IF($C$2&lt;&gt;"",(VLOOKUP(Singoli!$AE70,CATEGORIE!$CE$54:$CF$69,2,FALSE))))),"")</f>
      </c>
      <c r="AL70" s="129"/>
      <c r="AM70" s="239" t="e">
        <f>VLOOKUP(Singoli!$AE70,CATEGORIE!CE$54:CI$69,5,FALSE)</f>
        <v>#N/A</v>
      </c>
    </row>
    <row r="71" spans="1:39" ht="25.5" customHeight="1">
      <c r="A71" s="91"/>
      <c r="B71" s="185"/>
      <c r="C71" s="187"/>
      <c r="D71" s="194" t="str">
        <f>Singoli!$C$9:$C$108&amp;" "&amp;Singoli!$B$9:$B$108</f>
        <v> </v>
      </c>
      <c r="E71" s="192">
        <f t="shared" si="7"/>
        <v>0</v>
      </c>
      <c r="F71" s="213"/>
      <c r="G71" s="214"/>
      <c r="H71" s="214"/>
      <c r="I71" s="92"/>
      <c r="J71" s="92"/>
      <c r="K71" s="92"/>
      <c r="L71" s="92"/>
      <c r="M71" s="92"/>
      <c r="N71" s="92"/>
      <c r="O71" s="92"/>
      <c r="P71" s="92"/>
      <c r="Q71" s="92"/>
      <c r="R71" s="192">
        <f t="shared" si="10"/>
        <v>0</v>
      </c>
      <c r="S71" s="93" t="e">
        <f>VLOOKUP(AC71&amp;"-"&amp;R71,CATEGORIE!AG:AH,2,FALSE)</f>
        <v>#N/A</v>
      </c>
      <c r="T71" s="192">
        <f t="shared" si="11"/>
        <v>1900</v>
      </c>
      <c r="U71" s="163">
        <f t="shared" si="12"/>
        <v>117</v>
      </c>
      <c r="V71" s="163">
        <f t="shared" si="13"/>
        <v>117</v>
      </c>
      <c r="W71" s="163" t="str">
        <f>IF($C$1&lt;&gt;"",VLOOKUP(Singoli!$U$9:$U$108,CATEGORIE!O:P,2),IF($C$2&lt;&gt;"",VLOOKUP(Singoli!$U$9:$U$108,CATEGORIE!FM:FN,2)))</f>
        <v>MAS</v>
      </c>
      <c r="X71" s="93" t="str">
        <f>VLOOKUP(Singoli!$U$9:$U$108,CATEGORIE!D:E,2)</f>
        <v>SEN</v>
      </c>
      <c r="Y71" s="163" t="e">
        <f>VLOOKUP(H71,CATEGORIE!F$2:G$14,2,FALSE)</f>
        <v>#N/A</v>
      </c>
      <c r="Z71" s="163" t="str">
        <f>IF(Singoli!$V71&gt;12,"NONPART",IF(Singoli!$V71&lt;=8,VLOOKUP(Singoli!$V71,CATEGORIE!BX$8:BY$15,2,FALSE),VLOOKUP(Singoli!$V71,CATEGORIE!CK$8:CL$11,2,FALSE)))</f>
        <v>NONPART</v>
      </c>
      <c r="AA71" s="163" t="str">
        <f>IF(Singoli!$Z71="NONPART","NONPART",IF(Singoli!$V71&lt;=8,VLOOKUP(H71,CATEGORIE!BZ$8:CA$20,2,FALSE),VLOOKUP(H71,CATEGORIE!CM$8:CN$20,2,FALSE)))</f>
        <v>NONPART</v>
      </c>
      <c r="AB71" s="163" t="e">
        <f t="shared" si="8"/>
        <v>#N/A</v>
      </c>
      <c r="AC71" s="93" t="e">
        <f t="shared" si="9"/>
        <v>#N/A</v>
      </c>
      <c r="AD71" s="163" t="e">
        <f>VLOOKUP(Singoli!$AC$9:$AC$108,CATEGORIE!K$3:M$34,3,FALSE)</f>
        <v>#N/A</v>
      </c>
      <c r="AE71" s="93" t="e">
        <f>CONCATENATE(Singoli!$W$9:$W$108,Singoli!$Y$9:$Y$108,Singoli!$G$9:$G$108)</f>
        <v>#N/A</v>
      </c>
      <c r="AF71" s="93">
        <f>IF(Singoli!$Z71&lt;&gt;"NONPART",CONCATENATE(Singoli!$Z71,Singoli!$AA$9:$AA$108,Singoli!$G$9:$G$108),"")</f>
      </c>
      <c r="AG71" s="129">
        <f>_xlfn.IFERROR(IF(Singoli!$AF71="","",(IF(AA71="U",VLOOKUP(Singoli!$AF71,CATEGORIE!$CE$8:$CF$12,2,FALSE),VLOOKUP(Singoli!$AF71,CATEGORIE!$CR$8:$CS$15,2,FALSE)))),0)</f>
      </c>
      <c r="AH71" s="129">
        <f>_xlfn.IFERROR(IF(Singoli!$AC71&lt;&gt;"",VLOOKUP(Singoli!$AC71,CATEGORIE!$K$3:$L$34,2,FALSE),""),0)</f>
        <v>0</v>
      </c>
      <c r="AI71" s="129">
        <f>_xlfn.IFERROR(IF(Singoli!$AE71&lt;&gt;"",IF($C$1&lt;&gt;"",(VLOOKUP(Singoli!$AE71,CATEGORIE!$T$3:$U$26,2,FALSE)),IF($C$2&lt;&gt;"",(VLOOKUP(Singoli!$AE71,CATEGORIE!$FR$3:$FS$31,2,FALSE))))),"")</f>
      </c>
      <c r="AJ71" s="90">
        <f>IF(Singoli!$I71=0,"",_xlfn.IFERROR(Singoli!$AH71&amp;" "&amp;S71,0))</f>
      </c>
      <c r="AK71" s="90">
        <f>_xlfn.IFERROR(IF(Singoli!$AE71&lt;&gt;"",IF($C$1&lt;&gt;"",(VLOOKUP(Singoli!$AE71,CATEGORIE!$T$3:$U$26,2,FALSE)),IF($C$2&lt;&gt;"",(VLOOKUP(Singoli!$AE71,CATEGORIE!$CE$54:$CF$69,2,FALSE))))),"")</f>
      </c>
      <c r="AL71" s="129"/>
      <c r="AM71" s="239" t="e">
        <f>VLOOKUP(Singoli!$AE71,CATEGORIE!CE$54:CI$69,5,FALSE)</f>
        <v>#N/A</v>
      </c>
    </row>
    <row r="72" spans="1:39" ht="24.75" customHeight="1">
      <c r="A72" s="91"/>
      <c r="B72" s="185"/>
      <c r="C72" s="187"/>
      <c r="D72" s="194" t="str">
        <f>Singoli!$C$9:$C$108&amp;" "&amp;Singoli!$B$9:$B$108</f>
        <v> </v>
      </c>
      <c r="E72" s="192">
        <f t="shared" si="7"/>
        <v>0</v>
      </c>
      <c r="F72" s="213"/>
      <c r="G72" s="214"/>
      <c r="H72" s="214"/>
      <c r="I72" s="92"/>
      <c r="J72" s="92"/>
      <c r="K72" s="92"/>
      <c r="L72" s="92"/>
      <c r="M72" s="92"/>
      <c r="N72" s="92"/>
      <c r="O72" s="92"/>
      <c r="P72" s="92"/>
      <c r="Q72" s="92"/>
      <c r="R72" s="192">
        <f aca="true" t="shared" si="14" ref="R72:R89">ROUNDUP(I72,0)</f>
        <v>0</v>
      </c>
      <c r="S72" s="93" t="e">
        <f>VLOOKUP(AC72&amp;"-"&amp;R72,CATEGORIE!AG:AH,2,FALSE)</f>
        <v>#N/A</v>
      </c>
      <c r="T72" s="192">
        <f aca="true" t="shared" si="15" ref="T72:T89">YEAR(F72)</f>
        <v>1900</v>
      </c>
      <c r="U72" s="163">
        <f aca="true" t="shared" si="16" ref="U72:U89">V72</f>
        <v>117</v>
      </c>
      <c r="V72" s="163">
        <f aca="true" t="shared" si="17" ref="V72:V89">$I$6-T72</f>
        <v>117</v>
      </c>
      <c r="W72" s="163" t="str">
        <f>IF($C$1&lt;&gt;"",VLOOKUP(Singoli!$U$9:$U$108,CATEGORIE!O:P,2),IF($C$2&lt;&gt;"",VLOOKUP(Singoli!$U$9:$U$108,CATEGORIE!FM:FN,2)))</f>
        <v>MAS</v>
      </c>
      <c r="X72" s="93" t="str">
        <f>VLOOKUP(Singoli!$U$9:$U$108,CATEGORIE!D:E,2)</f>
        <v>SEN</v>
      </c>
      <c r="Y72" s="163" t="e">
        <f>VLOOKUP(H72,CATEGORIE!F$2:G$14,2,FALSE)</f>
        <v>#N/A</v>
      </c>
      <c r="Z72" s="163" t="str">
        <f>IF(Singoli!$V72&gt;12,"NONPART",IF(Singoli!$V72&lt;=8,VLOOKUP(Singoli!$V72,CATEGORIE!BX$8:BY$15,2,FALSE),VLOOKUP(Singoli!$V72,CATEGORIE!CK$8:CL$11,2,FALSE)))</f>
        <v>NONPART</v>
      </c>
      <c r="AA72" s="163" t="str">
        <f>IF(Singoli!$Z72="NONPART","NONPART",IF(Singoli!$V72&lt;=8,VLOOKUP(H72,CATEGORIE!BZ$8:CA$20,2,FALSE),VLOOKUP(H72,CATEGORIE!CM$8:CN$20,2,FALSE)))</f>
        <v>NONPART</v>
      </c>
      <c r="AB72" s="93" t="e">
        <f aca="true" t="shared" si="18" ref="AB72:AB89">CONCATENATE(X72&amp;Y72)</f>
        <v>#N/A</v>
      </c>
      <c r="AC72" s="93" t="e">
        <f aca="true" t="shared" si="19" ref="AC72:AC89">CONCATENATE(X72&amp;Y72&amp;G72)</f>
        <v>#N/A</v>
      </c>
      <c r="AD72" s="163" t="e">
        <f>VLOOKUP(Singoli!$AC$9:$AC$108,CATEGORIE!K$3:M$34,3,FALSE)</f>
        <v>#N/A</v>
      </c>
      <c r="AE72" s="90" t="e">
        <f>CONCATENATE(Singoli!$W$9:$W$108,Singoli!$Y$9:$Y$108,Singoli!$G$9:$G$108)</f>
        <v>#N/A</v>
      </c>
      <c r="AF72" s="93">
        <f>IF(Singoli!$Z72&lt;&gt;"NONPART",CONCATENATE(Singoli!$Z72,Singoli!$AA$9:$AA$108,Singoli!$G$9:$G$108),"")</f>
      </c>
      <c r="AG72" s="129">
        <f>_xlfn.IFERROR(IF(Singoli!$AF72="","",(IF(AA72="U",VLOOKUP(Singoli!$AF72,CATEGORIE!$CE$8:$CF$12,2,FALSE),VLOOKUP(Singoli!$AF72,CATEGORIE!$CR$8:$CS$15,2,FALSE)))),0)</f>
      </c>
      <c r="AH72" s="129">
        <f>_xlfn.IFERROR(IF(Singoli!$AC72&lt;&gt;"",VLOOKUP(Singoli!$AC72,CATEGORIE!$K$3:$L$34,2,FALSE),""),0)</f>
        <v>0</v>
      </c>
      <c r="AI72" s="129">
        <f>_xlfn.IFERROR(IF(Singoli!$AE72&lt;&gt;"",IF($C$1&lt;&gt;"",(VLOOKUP(Singoli!$AE72,CATEGORIE!$T$3:$U$26,2,FALSE)),IF($C$2&lt;&gt;"",(VLOOKUP(Singoli!$AE72,CATEGORIE!$FR$3:$FS$31,2,FALSE))))),"")</f>
      </c>
      <c r="AJ72" s="90">
        <f>IF(Singoli!$I72=0,"",_xlfn.IFERROR(Singoli!$AH72&amp;" "&amp;S72,0))</f>
      </c>
      <c r="AK72" s="90">
        <f>_xlfn.IFERROR(IF(Singoli!$AE72&lt;&gt;"",IF($C$1&lt;&gt;"",(VLOOKUP(Singoli!$AE72,CATEGORIE!$T$3:$U$26,2,FALSE)),IF($C$2&lt;&gt;"",(VLOOKUP(Singoli!$AE72,CATEGORIE!$CE$54:$CF$69,2,FALSE))))),"")</f>
      </c>
      <c r="AL72" s="129"/>
      <c r="AM72" s="239" t="e">
        <f>VLOOKUP(Singoli!$AE72,CATEGORIE!CE$54:CI$69,5,FALSE)</f>
        <v>#N/A</v>
      </c>
    </row>
    <row r="73" spans="1:39" ht="24.75" customHeight="1">
      <c r="A73" s="91"/>
      <c r="B73" s="185"/>
      <c r="C73" s="187"/>
      <c r="D73" s="194" t="str">
        <f>Singoli!$C$9:$C$108&amp;" "&amp;Singoli!$B$9:$B$108</f>
        <v> </v>
      </c>
      <c r="E73" s="192">
        <f aca="true" t="shared" si="20" ref="E73:E108">$C$5</f>
        <v>0</v>
      </c>
      <c r="F73" s="213"/>
      <c r="G73" s="214"/>
      <c r="H73" s="214"/>
      <c r="I73" s="92"/>
      <c r="J73" s="92"/>
      <c r="K73" s="92"/>
      <c r="L73" s="92"/>
      <c r="M73" s="92"/>
      <c r="N73" s="92"/>
      <c r="O73" s="92"/>
      <c r="P73" s="92"/>
      <c r="Q73" s="92"/>
      <c r="R73" s="192">
        <f t="shared" si="14"/>
        <v>0</v>
      </c>
      <c r="S73" s="93" t="e">
        <f>VLOOKUP(AC73&amp;"-"&amp;R73,CATEGORIE!AG:AH,2,FALSE)</f>
        <v>#N/A</v>
      </c>
      <c r="T73" s="192">
        <f t="shared" si="15"/>
        <v>1900</v>
      </c>
      <c r="U73" s="163">
        <f t="shared" si="16"/>
        <v>117</v>
      </c>
      <c r="V73" s="163">
        <f t="shared" si="17"/>
        <v>117</v>
      </c>
      <c r="W73" s="163" t="str">
        <f>IF($C$1&lt;&gt;"",VLOOKUP(Singoli!$U$9:$U$108,CATEGORIE!O:P,2),IF($C$2&lt;&gt;"",VLOOKUP(Singoli!$U$9:$U$108,CATEGORIE!FM:FN,2)))</f>
        <v>MAS</v>
      </c>
      <c r="X73" s="93" t="str">
        <f>VLOOKUP(Singoli!$U$9:$U$108,CATEGORIE!D:E,2)</f>
        <v>SEN</v>
      </c>
      <c r="Y73" s="163" t="e">
        <f>VLOOKUP(H73,CATEGORIE!F$2:G$14,2,FALSE)</f>
        <v>#N/A</v>
      </c>
      <c r="Z73" s="163" t="str">
        <f>IF(Singoli!$V73&gt;12,"NONPART",IF(Singoli!$V73&lt;=8,VLOOKUP(Singoli!$V73,CATEGORIE!BX$8:BY$15,2,FALSE),VLOOKUP(Singoli!$V73,CATEGORIE!CK$8:CL$11,2,FALSE)))</f>
        <v>NONPART</v>
      </c>
      <c r="AA73" s="163" t="str">
        <f>IF(Singoli!$Z73="NONPART","NONPART",IF(Singoli!$V73&lt;=8,VLOOKUP(H73,CATEGORIE!BZ$8:CA$20,2,FALSE),VLOOKUP(H73,CATEGORIE!CM$8:CN$20,2,FALSE)))</f>
        <v>NONPART</v>
      </c>
      <c r="AB73" s="93" t="e">
        <f t="shared" si="18"/>
        <v>#N/A</v>
      </c>
      <c r="AC73" s="93" t="e">
        <f t="shared" si="19"/>
        <v>#N/A</v>
      </c>
      <c r="AD73" s="163" t="e">
        <f>VLOOKUP(Singoli!$AC$9:$AC$108,CATEGORIE!K$3:M$34,3,FALSE)</f>
        <v>#N/A</v>
      </c>
      <c r="AE73" s="90" t="e">
        <f>CONCATENATE(Singoli!$W$9:$W$108,Singoli!$Y$9:$Y$108,Singoli!$G$9:$G$108)</f>
        <v>#N/A</v>
      </c>
      <c r="AF73" s="93">
        <f>IF(Singoli!$Z73&lt;&gt;"NONPART",CONCATENATE(Singoli!$Z73,Singoli!$AA$9:$AA$108,Singoli!$G$9:$G$108),"")</f>
      </c>
      <c r="AG73" s="129">
        <f>_xlfn.IFERROR(IF(Singoli!$AF73="","",(IF(AA73="U",VLOOKUP(Singoli!$AF73,CATEGORIE!$CE$8:$CF$12,2,FALSE),VLOOKUP(Singoli!$AF73,CATEGORIE!$CR$8:$CS$15,2,FALSE)))),0)</f>
      </c>
      <c r="AH73" s="129">
        <f>_xlfn.IFERROR(IF(Singoli!$AC73&lt;&gt;"",VLOOKUP(Singoli!$AC73,CATEGORIE!$K$3:$L$34,2,FALSE),""),0)</f>
        <v>0</v>
      </c>
      <c r="AI73" s="129">
        <f>_xlfn.IFERROR(IF(Singoli!$AE73&lt;&gt;"",IF($C$1&lt;&gt;"",(VLOOKUP(Singoli!$AE73,CATEGORIE!$T$3:$U$26,2,FALSE)),IF($C$2&lt;&gt;"",(VLOOKUP(Singoli!$AE73,CATEGORIE!$FR$3:$FS$31,2,FALSE))))),"")</f>
      </c>
      <c r="AJ73" s="90">
        <f>IF(Singoli!$I73=0,"",_xlfn.IFERROR(Singoli!$AH73&amp;" "&amp;S73,0))</f>
      </c>
      <c r="AK73" s="90">
        <f>_xlfn.IFERROR(IF(Singoli!$AE73&lt;&gt;"",IF($C$1&lt;&gt;"",(VLOOKUP(Singoli!$AE73,CATEGORIE!$T$3:$U$26,2,FALSE)),IF($C$2&lt;&gt;"",(VLOOKUP(Singoli!$AE73,CATEGORIE!$CE$54:$CF$69,2,FALSE))))),"")</f>
      </c>
      <c r="AL73" s="129"/>
      <c r="AM73" s="239" t="e">
        <f>VLOOKUP(Singoli!$AE73,CATEGORIE!CE$54:CI$69,5,FALSE)</f>
        <v>#N/A</v>
      </c>
    </row>
    <row r="74" spans="1:39" ht="24.75" customHeight="1">
      <c r="A74" s="91"/>
      <c r="B74" s="185"/>
      <c r="C74" s="187"/>
      <c r="D74" s="194" t="str">
        <f>Singoli!$C$9:$C$108&amp;" "&amp;Singoli!$B$9:$B$108</f>
        <v> </v>
      </c>
      <c r="E74" s="192">
        <f t="shared" si="20"/>
        <v>0</v>
      </c>
      <c r="F74" s="213"/>
      <c r="G74" s="214"/>
      <c r="H74" s="214"/>
      <c r="I74" s="92"/>
      <c r="J74" s="92"/>
      <c r="K74" s="92"/>
      <c r="L74" s="92"/>
      <c r="M74" s="92"/>
      <c r="N74" s="92"/>
      <c r="O74" s="92"/>
      <c r="P74" s="92"/>
      <c r="Q74" s="92"/>
      <c r="R74" s="192">
        <f t="shared" si="14"/>
        <v>0</v>
      </c>
      <c r="S74" s="93" t="e">
        <f>VLOOKUP(AC74&amp;"-"&amp;R74,CATEGORIE!AG:AH,2,FALSE)</f>
        <v>#N/A</v>
      </c>
      <c r="T74" s="192">
        <f t="shared" si="15"/>
        <v>1900</v>
      </c>
      <c r="U74" s="163">
        <f t="shared" si="16"/>
        <v>117</v>
      </c>
      <c r="V74" s="163">
        <f t="shared" si="17"/>
        <v>117</v>
      </c>
      <c r="W74" s="163" t="str">
        <f>IF($C$1&lt;&gt;"",VLOOKUP(Singoli!$U$9:$U$108,CATEGORIE!O:P,2),IF($C$2&lt;&gt;"",VLOOKUP(Singoli!$U$9:$U$108,CATEGORIE!FM:FN,2)))</f>
        <v>MAS</v>
      </c>
      <c r="X74" s="93" t="str">
        <f>VLOOKUP(Singoli!$U$9:$U$108,CATEGORIE!D:E,2)</f>
        <v>SEN</v>
      </c>
      <c r="Y74" s="163" t="e">
        <f>VLOOKUP(H74,CATEGORIE!F$2:G$14,2,FALSE)</f>
        <v>#N/A</v>
      </c>
      <c r="Z74" s="163" t="str">
        <f>IF(Singoli!$V74&gt;12,"NONPART",IF(Singoli!$V74&lt;=8,VLOOKUP(Singoli!$V74,CATEGORIE!BX$8:BY$15,2,FALSE),VLOOKUP(Singoli!$V74,CATEGORIE!CK$8:CL$11,2,FALSE)))</f>
        <v>NONPART</v>
      </c>
      <c r="AA74" s="163" t="str">
        <f>IF(Singoli!$Z74="NONPART","NONPART",IF(Singoli!$V74&lt;=8,VLOOKUP(H74,CATEGORIE!BZ$8:CA$20,2,FALSE),VLOOKUP(H74,CATEGORIE!CM$8:CN$20,2,FALSE)))</f>
        <v>NONPART</v>
      </c>
      <c r="AB74" s="93" t="e">
        <f t="shared" si="18"/>
        <v>#N/A</v>
      </c>
      <c r="AC74" s="93" t="e">
        <f t="shared" si="19"/>
        <v>#N/A</v>
      </c>
      <c r="AD74" s="163" t="e">
        <f>VLOOKUP(Singoli!$AC$9:$AC$108,CATEGORIE!K$3:M$34,3,FALSE)</f>
        <v>#N/A</v>
      </c>
      <c r="AE74" s="90" t="e">
        <f>CONCATENATE(Singoli!$W$9:$W$108,Singoli!$Y$9:$Y$108,Singoli!$G$9:$G$108)</f>
        <v>#N/A</v>
      </c>
      <c r="AF74" s="93">
        <f>IF(Singoli!$Z74&lt;&gt;"NONPART",CONCATENATE(Singoli!$Z74,Singoli!$AA$9:$AA$108,Singoli!$G$9:$G$108),"")</f>
      </c>
      <c r="AG74" s="129">
        <f>_xlfn.IFERROR(IF(Singoli!$AF74="","",(IF(AA74="U",VLOOKUP(Singoli!$AF74,CATEGORIE!$CE$8:$CF$12,2,FALSE),VLOOKUP(Singoli!$AF74,CATEGORIE!$CR$8:$CS$15,2,FALSE)))),0)</f>
      </c>
      <c r="AH74" s="129">
        <f>_xlfn.IFERROR(IF(Singoli!$AC74&lt;&gt;"",VLOOKUP(Singoli!$AC74,CATEGORIE!$K$3:$L$34,2,FALSE),""),0)</f>
        <v>0</v>
      </c>
      <c r="AI74" s="129">
        <f>_xlfn.IFERROR(IF(Singoli!$AE74&lt;&gt;"",IF($C$1&lt;&gt;"",(VLOOKUP(Singoli!$AE74,CATEGORIE!$T$3:$U$26,2,FALSE)),IF($C$2&lt;&gt;"",(VLOOKUP(Singoli!$AE74,CATEGORIE!$FR$3:$FS$31,2,FALSE))))),"")</f>
      </c>
      <c r="AJ74" s="90">
        <f>IF(Singoli!$I74=0,"",_xlfn.IFERROR(Singoli!$AH74&amp;" "&amp;S74,0))</f>
      </c>
      <c r="AK74" s="90">
        <f>_xlfn.IFERROR(IF(Singoli!$AE74&lt;&gt;"",IF($C$1&lt;&gt;"",(VLOOKUP(Singoli!$AE74,CATEGORIE!$T$3:$U$26,2,FALSE)),IF($C$2&lt;&gt;"",(VLOOKUP(Singoli!$AE74,CATEGORIE!$CE$54:$CF$69,2,FALSE))))),"")</f>
      </c>
      <c r="AL74" s="129"/>
      <c r="AM74" s="239" t="e">
        <f>VLOOKUP(Singoli!$AE74,CATEGORIE!CE$54:CI$69,5,FALSE)</f>
        <v>#N/A</v>
      </c>
    </row>
    <row r="75" spans="1:39" ht="24.75" customHeight="1">
      <c r="A75" s="91"/>
      <c r="B75" s="185"/>
      <c r="C75" s="187"/>
      <c r="D75" s="194" t="str">
        <f>Singoli!$C$9:$C$108&amp;" "&amp;Singoli!$B$9:$B$108</f>
        <v> </v>
      </c>
      <c r="E75" s="192">
        <f t="shared" si="20"/>
        <v>0</v>
      </c>
      <c r="F75" s="213"/>
      <c r="G75" s="214"/>
      <c r="H75" s="214"/>
      <c r="I75" s="92"/>
      <c r="J75" s="92"/>
      <c r="K75" s="92"/>
      <c r="L75" s="92"/>
      <c r="M75" s="92"/>
      <c r="N75" s="92"/>
      <c r="O75" s="92"/>
      <c r="P75" s="92"/>
      <c r="Q75" s="92"/>
      <c r="R75" s="192">
        <f t="shared" si="14"/>
        <v>0</v>
      </c>
      <c r="S75" s="93" t="e">
        <f>VLOOKUP(AC75&amp;"-"&amp;R75,CATEGORIE!AG:AH,2,FALSE)</f>
        <v>#N/A</v>
      </c>
      <c r="T75" s="192">
        <f t="shared" si="15"/>
        <v>1900</v>
      </c>
      <c r="U75" s="163">
        <f t="shared" si="16"/>
        <v>117</v>
      </c>
      <c r="V75" s="163">
        <f t="shared" si="17"/>
        <v>117</v>
      </c>
      <c r="W75" s="163" t="str">
        <f>IF($C$1&lt;&gt;"",VLOOKUP(Singoli!$U$9:$U$108,CATEGORIE!O:P,2),IF($C$2&lt;&gt;"",VLOOKUP(Singoli!$U$9:$U$108,CATEGORIE!FM:FN,2)))</f>
        <v>MAS</v>
      </c>
      <c r="X75" s="93" t="str">
        <f>VLOOKUP(Singoli!$U$9:$U$108,CATEGORIE!D:E,2)</f>
        <v>SEN</v>
      </c>
      <c r="Y75" s="163" t="e">
        <f>VLOOKUP(H75,CATEGORIE!F$2:G$14,2,FALSE)</f>
        <v>#N/A</v>
      </c>
      <c r="Z75" s="163" t="str">
        <f>IF(Singoli!$V75&gt;12,"NONPART",IF(Singoli!$V75&lt;=8,VLOOKUP(Singoli!$V75,CATEGORIE!BX$8:BY$15,2,FALSE),VLOOKUP(Singoli!$V75,CATEGORIE!CK$8:CL$11,2,FALSE)))</f>
        <v>NONPART</v>
      </c>
      <c r="AA75" s="163" t="str">
        <f>IF(Singoli!$Z75="NONPART","NONPART",IF(Singoli!$V75&lt;=8,VLOOKUP(H75,CATEGORIE!BZ$8:CA$20,2,FALSE),VLOOKUP(H75,CATEGORIE!CM$8:CN$20,2,FALSE)))</f>
        <v>NONPART</v>
      </c>
      <c r="AB75" s="93" t="e">
        <f t="shared" si="18"/>
        <v>#N/A</v>
      </c>
      <c r="AC75" s="93" t="e">
        <f t="shared" si="19"/>
        <v>#N/A</v>
      </c>
      <c r="AD75" s="163" t="e">
        <f>VLOOKUP(Singoli!$AC$9:$AC$108,CATEGORIE!K$3:M$34,3,FALSE)</f>
        <v>#N/A</v>
      </c>
      <c r="AE75" s="90" t="e">
        <f>CONCATENATE(Singoli!$W$9:$W$108,Singoli!$Y$9:$Y$108,Singoli!$G$9:$G$108)</f>
        <v>#N/A</v>
      </c>
      <c r="AF75" s="93">
        <f>IF(Singoli!$Z75&lt;&gt;"NONPART",CONCATENATE(Singoli!$Z75,Singoli!$AA$9:$AA$108,Singoli!$G$9:$G$108),"")</f>
      </c>
      <c r="AG75" s="129">
        <f>_xlfn.IFERROR(IF(Singoli!$AF75="","",(IF(AA75="U",VLOOKUP(Singoli!$AF75,CATEGORIE!$CE$8:$CF$12,2,FALSE),VLOOKUP(Singoli!$AF75,CATEGORIE!$CR$8:$CS$15,2,FALSE)))),0)</f>
      </c>
      <c r="AH75" s="129">
        <f>_xlfn.IFERROR(IF(Singoli!$AC75&lt;&gt;"",VLOOKUP(Singoli!$AC75,CATEGORIE!$K$3:$L$34,2,FALSE),""),0)</f>
        <v>0</v>
      </c>
      <c r="AI75" s="129">
        <f>_xlfn.IFERROR(IF(Singoli!$AE75&lt;&gt;"",IF($C$1&lt;&gt;"",(VLOOKUP(Singoli!$AE75,CATEGORIE!$T$3:$U$26,2,FALSE)),IF($C$2&lt;&gt;"",(VLOOKUP(Singoli!$AE75,CATEGORIE!$FR$3:$FS$31,2,FALSE))))),"")</f>
      </c>
      <c r="AJ75" s="90">
        <f>IF(Singoli!$I75=0,"",_xlfn.IFERROR(Singoli!$AH75&amp;" "&amp;S75,0))</f>
      </c>
      <c r="AK75" s="90">
        <f>_xlfn.IFERROR(IF(Singoli!$AE75&lt;&gt;"",IF($C$1&lt;&gt;"",(VLOOKUP(Singoli!$AE75,CATEGORIE!$T$3:$U$26,2,FALSE)),IF($C$2&lt;&gt;"",(VLOOKUP(Singoli!$AE75,CATEGORIE!$CE$54:$CF$69,2,FALSE))))),"")</f>
      </c>
      <c r="AL75" s="129"/>
      <c r="AM75" s="239" t="e">
        <f>VLOOKUP(Singoli!$AE75,CATEGORIE!CE$54:CI$69,5,FALSE)</f>
        <v>#N/A</v>
      </c>
    </row>
    <row r="76" spans="1:39" ht="24.75" customHeight="1">
      <c r="A76" s="91"/>
      <c r="B76" s="185"/>
      <c r="C76" s="187"/>
      <c r="D76" s="194" t="str">
        <f>Singoli!$C$9:$C$108&amp;" "&amp;Singoli!$B$9:$B$108</f>
        <v> </v>
      </c>
      <c r="E76" s="192">
        <f t="shared" si="20"/>
        <v>0</v>
      </c>
      <c r="F76" s="213"/>
      <c r="G76" s="214"/>
      <c r="H76" s="214"/>
      <c r="I76" s="92"/>
      <c r="J76" s="92"/>
      <c r="K76" s="92"/>
      <c r="L76" s="92"/>
      <c r="M76" s="92"/>
      <c r="N76" s="92"/>
      <c r="O76" s="92"/>
      <c r="P76" s="92"/>
      <c r="Q76" s="92"/>
      <c r="R76" s="192">
        <f t="shared" si="14"/>
        <v>0</v>
      </c>
      <c r="S76" s="93" t="e">
        <f>VLOOKUP(AC76&amp;"-"&amp;R76,CATEGORIE!AG:AH,2,FALSE)</f>
        <v>#N/A</v>
      </c>
      <c r="T76" s="192">
        <f t="shared" si="15"/>
        <v>1900</v>
      </c>
      <c r="U76" s="163">
        <f t="shared" si="16"/>
        <v>117</v>
      </c>
      <c r="V76" s="163">
        <f t="shared" si="17"/>
        <v>117</v>
      </c>
      <c r="W76" s="163" t="str">
        <f>IF($C$1&lt;&gt;"",VLOOKUP(Singoli!$U$9:$U$108,CATEGORIE!O:P,2),IF($C$2&lt;&gt;"",VLOOKUP(Singoli!$U$9:$U$108,CATEGORIE!FM:FN,2)))</f>
        <v>MAS</v>
      </c>
      <c r="X76" s="93" t="str">
        <f>VLOOKUP(Singoli!$U$9:$U$108,CATEGORIE!D:E,2)</f>
        <v>SEN</v>
      </c>
      <c r="Y76" s="163" t="e">
        <f>VLOOKUP(H76,CATEGORIE!F$2:G$14,2,FALSE)</f>
        <v>#N/A</v>
      </c>
      <c r="Z76" s="163" t="str">
        <f>IF(Singoli!$V76&gt;12,"NONPART",IF(Singoli!$V76&lt;=8,VLOOKUP(Singoli!$V76,CATEGORIE!BX$8:BY$15,2,FALSE),VLOOKUP(Singoli!$V76,CATEGORIE!CK$8:CL$11,2,FALSE)))</f>
        <v>NONPART</v>
      </c>
      <c r="AA76" s="163" t="str">
        <f>IF(Singoli!$Z76="NONPART","NONPART",IF(Singoli!$V76&lt;=8,VLOOKUP(H76,CATEGORIE!BZ$8:CA$20,2,FALSE),VLOOKUP(H76,CATEGORIE!CM$8:CN$20,2,FALSE)))</f>
        <v>NONPART</v>
      </c>
      <c r="AB76" s="93" t="e">
        <f t="shared" si="18"/>
        <v>#N/A</v>
      </c>
      <c r="AC76" s="93" t="e">
        <f t="shared" si="19"/>
        <v>#N/A</v>
      </c>
      <c r="AD76" s="163" t="e">
        <f>VLOOKUP(Singoli!$AC$9:$AC$108,CATEGORIE!K$3:M$34,3,FALSE)</f>
        <v>#N/A</v>
      </c>
      <c r="AE76" s="90" t="e">
        <f>CONCATENATE(Singoli!$W$9:$W$108,Singoli!$Y$9:$Y$108,Singoli!$G$9:$G$108)</f>
        <v>#N/A</v>
      </c>
      <c r="AF76" s="93">
        <f>IF(Singoli!$Z76&lt;&gt;"NONPART",CONCATENATE(Singoli!$Z76,Singoli!$AA$9:$AA$108,Singoli!$G$9:$G$108),"")</f>
      </c>
      <c r="AG76" s="129">
        <f>_xlfn.IFERROR(IF(Singoli!$AF76="","",(IF(AA76="U",VLOOKUP(Singoli!$AF76,CATEGORIE!$CE$8:$CF$12,2,FALSE),VLOOKUP(Singoli!$AF76,CATEGORIE!$CR$8:$CS$15,2,FALSE)))),0)</f>
      </c>
      <c r="AH76" s="129">
        <f>_xlfn.IFERROR(IF(Singoli!$AC76&lt;&gt;"",VLOOKUP(Singoli!$AC76,CATEGORIE!$K$3:$L$34,2,FALSE),""),0)</f>
        <v>0</v>
      </c>
      <c r="AI76" s="129">
        <f>_xlfn.IFERROR(IF(Singoli!$AE76&lt;&gt;"",IF($C$1&lt;&gt;"",(VLOOKUP(Singoli!$AE76,CATEGORIE!$T$3:$U$26,2,FALSE)),IF($C$2&lt;&gt;"",(VLOOKUP(Singoli!$AE76,CATEGORIE!$FR$3:$FS$31,2,FALSE))))),"")</f>
      </c>
      <c r="AJ76" s="90">
        <f>IF(Singoli!$I76=0,"",_xlfn.IFERROR(Singoli!$AH76&amp;" "&amp;S76,0))</f>
      </c>
      <c r="AK76" s="90">
        <f>_xlfn.IFERROR(IF(Singoli!$AE76&lt;&gt;"",IF($C$1&lt;&gt;"",(VLOOKUP(Singoli!$AE76,CATEGORIE!$T$3:$U$26,2,FALSE)),IF($C$2&lt;&gt;"",(VLOOKUP(Singoli!$AE76,CATEGORIE!$CE$54:$CF$69,2,FALSE))))),"")</f>
      </c>
      <c r="AL76" s="129"/>
      <c r="AM76" s="239" t="e">
        <f>VLOOKUP(Singoli!$AE76,CATEGORIE!CE$54:CI$69,5,FALSE)</f>
        <v>#N/A</v>
      </c>
    </row>
    <row r="77" spans="1:39" ht="24.75" customHeight="1">
      <c r="A77" s="91"/>
      <c r="B77" s="185"/>
      <c r="C77" s="187"/>
      <c r="D77" s="194" t="str">
        <f>Singoli!$C$9:$C$108&amp;" "&amp;Singoli!$B$9:$B$108</f>
        <v> </v>
      </c>
      <c r="E77" s="192">
        <f t="shared" si="20"/>
        <v>0</v>
      </c>
      <c r="F77" s="213"/>
      <c r="G77" s="214"/>
      <c r="H77" s="214"/>
      <c r="I77" s="92"/>
      <c r="J77" s="92"/>
      <c r="K77" s="92"/>
      <c r="L77" s="92"/>
      <c r="M77" s="92"/>
      <c r="N77" s="92"/>
      <c r="O77" s="92"/>
      <c r="P77" s="92"/>
      <c r="Q77" s="92"/>
      <c r="R77" s="192">
        <f t="shared" si="14"/>
        <v>0</v>
      </c>
      <c r="S77" s="93" t="e">
        <f>VLOOKUP(AC77&amp;"-"&amp;R77,CATEGORIE!AG:AH,2,FALSE)</f>
        <v>#N/A</v>
      </c>
      <c r="T77" s="192">
        <f t="shared" si="15"/>
        <v>1900</v>
      </c>
      <c r="U77" s="163">
        <f t="shared" si="16"/>
        <v>117</v>
      </c>
      <c r="V77" s="163">
        <f t="shared" si="17"/>
        <v>117</v>
      </c>
      <c r="W77" s="163" t="str">
        <f>IF($C$1&lt;&gt;"",VLOOKUP(Singoli!$U$9:$U$108,CATEGORIE!O:P,2),IF($C$2&lt;&gt;"",VLOOKUP(Singoli!$U$9:$U$108,CATEGORIE!FM:FN,2)))</f>
        <v>MAS</v>
      </c>
      <c r="X77" s="93" t="str">
        <f>VLOOKUP(Singoli!$U$9:$U$108,CATEGORIE!D:E,2)</f>
        <v>SEN</v>
      </c>
      <c r="Y77" s="163" t="e">
        <f>VLOOKUP(H77,CATEGORIE!F$2:G$14,2,FALSE)</f>
        <v>#N/A</v>
      </c>
      <c r="Z77" s="163" t="str">
        <f>IF(Singoli!$V77&gt;12,"NONPART",IF(Singoli!$V77&lt;=8,VLOOKUP(Singoli!$V77,CATEGORIE!BX$8:BY$15,2,FALSE),VLOOKUP(Singoli!$V77,CATEGORIE!CK$8:CL$11,2,FALSE)))</f>
        <v>NONPART</v>
      </c>
      <c r="AA77" s="163" t="str">
        <f>IF(Singoli!$Z77="NONPART","NONPART",IF(Singoli!$V77&lt;=8,VLOOKUP(H77,CATEGORIE!BZ$8:CA$20,2,FALSE),VLOOKUP(H77,CATEGORIE!CM$8:CN$20,2,FALSE)))</f>
        <v>NONPART</v>
      </c>
      <c r="AB77" s="93" t="e">
        <f t="shared" si="18"/>
        <v>#N/A</v>
      </c>
      <c r="AC77" s="93" t="e">
        <f t="shared" si="19"/>
        <v>#N/A</v>
      </c>
      <c r="AD77" s="163" t="e">
        <f>VLOOKUP(Singoli!$AC$9:$AC$108,CATEGORIE!K$3:M$34,3,FALSE)</f>
        <v>#N/A</v>
      </c>
      <c r="AE77" s="90" t="e">
        <f>CONCATENATE(Singoli!$W$9:$W$108,Singoli!$Y$9:$Y$108,Singoli!$G$9:$G$108)</f>
        <v>#N/A</v>
      </c>
      <c r="AF77" s="93">
        <f>IF(Singoli!$Z77&lt;&gt;"NONPART",CONCATENATE(Singoli!$Z77,Singoli!$AA$9:$AA$108,Singoli!$G$9:$G$108),"")</f>
      </c>
      <c r="AG77" s="129">
        <f>_xlfn.IFERROR(IF(Singoli!$AF77="","",(IF(AA77="U",VLOOKUP(Singoli!$AF77,CATEGORIE!$CE$8:$CF$12,2,FALSE),VLOOKUP(Singoli!$AF77,CATEGORIE!$CR$8:$CS$15,2,FALSE)))),0)</f>
      </c>
      <c r="AH77" s="129">
        <f>_xlfn.IFERROR(IF(Singoli!$AC77&lt;&gt;"",VLOOKUP(Singoli!$AC77,CATEGORIE!$K$3:$L$34,2,FALSE),""),0)</f>
        <v>0</v>
      </c>
      <c r="AI77" s="129">
        <f>_xlfn.IFERROR(IF(Singoli!$AE77&lt;&gt;"",IF($C$1&lt;&gt;"",(VLOOKUP(Singoli!$AE77,CATEGORIE!$T$3:$U$26,2,FALSE)),IF($C$2&lt;&gt;"",(VLOOKUP(Singoli!$AE77,CATEGORIE!$FR$3:$FS$31,2,FALSE))))),"")</f>
      </c>
      <c r="AJ77" s="90">
        <f>IF(Singoli!$I77=0,"",_xlfn.IFERROR(Singoli!$AH77&amp;" "&amp;S77,0))</f>
      </c>
      <c r="AK77" s="90">
        <f>_xlfn.IFERROR(IF(Singoli!$AE77&lt;&gt;"",IF($C$1&lt;&gt;"",(VLOOKUP(Singoli!$AE77,CATEGORIE!$T$3:$U$26,2,FALSE)),IF($C$2&lt;&gt;"",(VLOOKUP(Singoli!$AE77,CATEGORIE!$CE$54:$CF$69,2,FALSE))))),"")</f>
      </c>
      <c r="AL77" s="129"/>
      <c r="AM77" s="239" t="e">
        <f>VLOOKUP(Singoli!$AE77,CATEGORIE!CE$54:CI$69,5,FALSE)</f>
        <v>#N/A</v>
      </c>
    </row>
    <row r="78" spans="1:39" ht="24.75" customHeight="1">
      <c r="A78" s="91"/>
      <c r="B78" s="185"/>
      <c r="C78" s="187"/>
      <c r="D78" s="194" t="str">
        <f>Singoli!$C$9:$C$108&amp;" "&amp;Singoli!$B$9:$B$108</f>
        <v> </v>
      </c>
      <c r="E78" s="192">
        <f t="shared" si="20"/>
        <v>0</v>
      </c>
      <c r="F78" s="213"/>
      <c r="G78" s="214"/>
      <c r="H78" s="214"/>
      <c r="I78" s="92"/>
      <c r="J78" s="92"/>
      <c r="K78" s="92"/>
      <c r="L78" s="92"/>
      <c r="M78" s="92"/>
      <c r="N78" s="92"/>
      <c r="O78" s="92"/>
      <c r="P78" s="92"/>
      <c r="Q78" s="92"/>
      <c r="R78" s="192">
        <f t="shared" si="14"/>
        <v>0</v>
      </c>
      <c r="S78" s="93" t="e">
        <f>VLOOKUP(AC78&amp;"-"&amp;R78,CATEGORIE!AG:AH,2,FALSE)</f>
        <v>#N/A</v>
      </c>
      <c r="T78" s="192">
        <f t="shared" si="15"/>
        <v>1900</v>
      </c>
      <c r="U78" s="163">
        <f t="shared" si="16"/>
        <v>117</v>
      </c>
      <c r="V78" s="163">
        <f t="shared" si="17"/>
        <v>117</v>
      </c>
      <c r="W78" s="163" t="str">
        <f>IF($C$1&lt;&gt;"",VLOOKUP(Singoli!$U$9:$U$108,CATEGORIE!O:P,2),IF($C$2&lt;&gt;"",VLOOKUP(Singoli!$U$9:$U$108,CATEGORIE!FM:FN,2)))</f>
        <v>MAS</v>
      </c>
      <c r="X78" s="93" t="str">
        <f>VLOOKUP(Singoli!$U$9:$U$108,CATEGORIE!D:E,2)</f>
        <v>SEN</v>
      </c>
      <c r="Y78" s="163" t="e">
        <f>VLOOKUP(H78,CATEGORIE!F$2:G$14,2,FALSE)</f>
        <v>#N/A</v>
      </c>
      <c r="Z78" s="163" t="str">
        <f>IF(Singoli!$V78&gt;12,"NONPART",IF(Singoli!$V78&lt;=8,VLOOKUP(Singoli!$V78,CATEGORIE!BX$8:BY$15,2,FALSE),VLOOKUP(Singoli!$V78,CATEGORIE!CK$8:CL$11,2,FALSE)))</f>
        <v>NONPART</v>
      </c>
      <c r="AA78" s="163" t="str">
        <f>IF(Singoli!$Z78="NONPART","NONPART",IF(Singoli!$V78&lt;=8,VLOOKUP(H78,CATEGORIE!BZ$8:CA$20,2,FALSE),VLOOKUP(H78,CATEGORIE!CM$8:CN$20,2,FALSE)))</f>
        <v>NONPART</v>
      </c>
      <c r="AB78" s="93" t="e">
        <f t="shared" si="18"/>
        <v>#N/A</v>
      </c>
      <c r="AC78" s="93" t="e">
        <f t="shared" si="19"/>
        <v>#N/A</v>
      </c>
      <c r="AD78" s="163" t="e">
        <f>VLOOKUP(Singoli!$AC$9:$AC$108,CATEGORIE!K$3:M$34,3,FALSE)</f>
        <v>#N/A</v>
      </c>
      <c r="AE78" s="90" t="e">
        <f>CONCATENATE(Singoli!$W$9:$W$108,Singoli!$Y$9:$Y$108,Singoli!$G$9:$G$108)</f>
        <v>#N/A</v>
      </c>
      <c r="AF78" s="93">
        <f>IF(Singoli!$Z78&lt;&gt;"NONPART",CONCATENATE(Singoli!$Z78,Singoli!$AA$9:$AA$108,Singoli!$G$9:$G$108),"")</f>
      </c>
      <c r="AG78" s="129">
        <f>_xlfn.IFERROR(IF(Singoli!$AF78="","",(IF(AA78="U",VLOOKUP(Singoli!$AF78,CATEGORIE!$CE$8:$CF$12,2,FALSE),VLOOKUP(Singoli!$AF78,CATEGORIE!$CR$8:$CS$15,2,FALSE)))),0)</f>
      </c>
      <c r="AH78" s="129">
        <f>_xlfn.IFERROR(IF(Singoli!$AC78&lt;&gt;"",VLOOKUP(Singoli!$AC78,CATEGORIE!$K$3:$L$34,2,FALSE),""),0)</f>
        <v>0</v>
      </c>
      <c r="AI78" s="129">
        <f>_xlfn.IFERROR(IF(Singoli!$AE78&lt;&gt;"",IF($C$1&lt;&gt;"",(VLOOKUP(Singoli!$AE78,CATEGORIE!$T$3:$U$26,2,FALSE)),IF($C$2&lt;&gt;"",(VLOOKUP(Singoli!$AE78,CATEGORIE!$FR$3:$FS$31,2,FALSE))))),"")</f>
      </c>
      <c r="AJ78" s="90">
        <f>IF(Singoli!$I78=0,"",_xlfn.IFERROR(Singoli!$AH78&amp;" "&amp;S78,0))</f>
      </c>
      <c r="AK78" s="90">
        <f>_xlfn.IFERROR(IF(Singoli!$AE78&lt;&gt;"",IF($C$1&lt;&gt;"",(VLOOKUP(Singoli!$AE78,CATEGORIE!$T$3:$U$26,2,FALSE)),IF($C$2&lt;&gt;"",(VLOOKUP(Singoli!$AE78,CATEGORIE!$CE$54:$CF$69,2,FALSE))))),"")</f>
      </c>
      <c r="AL78" s="129"/>
      <c r="AM78" s="239" t="e">
        <f>VLOOKUP(Singoli!$AE78,CATEGORIE!CE$54:CI$69,5,FALSE)</f>
        <v>#N/A</v>
      </c>
    </row>
    <row r="79" spans="1:39" ht="24.75" customHeight="1">
      <c r="A79" s="91"/>
      <c r="B79" s="185"/>
      <c r="C79" s="187"/>
      <c r="D79" s="194" t="str">
        <f>Singoli!$C$9:$C$108&amp;" "&amp;Singoli!$B$9:$B$108</f>
        <v> </v>
      </c>
      <c r="E79" s="192">
        <f t="shared" si="20"/>
        <v>0</v>
      </c>
      <c r="F79" s="213"/>
      <c r="G79" s="214"/>
      <c r="H79" s="214"/>
      <c r="I79" s="92"/>
      <c r="J79" s="92"/>
      <c r="K79" s="92"/>
      <c r="L79" s="92"/>
      <c r="M79" s="92"/>
      <c r="N79" s="92"/>
      <c r="O79" s="92"/>
      <c r="P79" s="92"/>
      <c r="Q79" s="92"/>
      <c r="R79" s="192">
        <f t="shared" si="14"/>
        <v>0</v>
      </c>
      <c r="S79" s="93" t="e">
        <f>VLOOKUP(AC79&amp;"-"&amp;R79,CATEGORIE!AG:AH,2,FALSE)</f>
        <v>#N/A</v>
      </c>
      <c r="T79" s="192">
        <f t="shared" si="15"/>
        <v>1900</v>
      </c>
      <c r="U79" s="163">
        <f t="shared" si="16"/>
        <v>117</v>
      </c>
      <c r="V79" s="163">
        <f t="shared" si="17"/>
        <v>117</v>
      </c>
      <c r="W79" s="163" t="str">
        <f>IF($C$1&lt;&gt;"",VLOOKUP(Singoli!$U$9:$U$108,CATEGORIE!O:P,2),IF($C$2&lt;&gt;"",VLOOKUP(Singoli!$U$9:$U$108,CATEGORIE!FM:FN,2)))</f>
        <v>MAS</v>
      </c>
      <c r="X79" s="93" t="str">
        <f>VLOOKUP(Singoli!$U$9:$U$108,CATEGORIE!D:E,2)</f>
        <v>SEN</v>
      </c>
      <c r="Y79" s="163" t="e">
        <f>VLOOKUP(H79,CATEGORIE!F$2:G$14,2,FALSE)</f>
        <v>#N/A</v>
      </c>
      <c r="Z79" s="163" t="str">
        <f>IF(Singoli!$V79&gt;12,"NONPART",IF(Singoli!$V79&lt;=8,VLOOKUP(Singoli!$V79,CATEGORIE!BX$8:BY$15,2,FALSE),VLOOKUP(Singoli!$V79,CATEGORIE!CK$8:CL$11,2,FALSE)))</f>
        <v>NONPART</v>
      </c>
      <c r="AA79" s="163" t="str">
        <f>IF(Singoli!$Z79="NONPART","NONPART",IF(Singoli!$V79&lt;=8,VLOOKUP(H79,CATEGORIE!BZ$8:CA$20,2,FALSE),VLOOKUP(H79,CATEGORIE!CM$8:CN$20,2,FALSE)))</f>
        <v>NONPART</v>
      </c>
      <c r="AB79" s="93" t="e">
        <f t="shared" si="18"/>
        <v>#N/A</v>
      </c>
      <c r="AC79" s="93" t="e">
        <f t="shared" si="19"/>
        <v>#N/A</v>
      </c>
      <c r="AD79" s="163" t="e">
        <f>VLOOKUP(Singoli!$AC$9:$AC$108,CATEGORIE!K$3:M$34,3,FALSE)</f>
        <v>#N/A</v>
      </c>
      <c r="AE79" s="90" t="e">
        <f>CONCATENATE(Singoli!$W$9:$W$108,Singoli!$Y$9:$Y$108,Singoli!$G$9:$G$108)</f>
        <v>#N/A</v>
      </c>
      <c r="AF79" s="93">
        <f>IF(Singoli!$Z79&lt;&gt;"NONPART",CONCATENATE(Singoli!$Z79,Singoli!$AA$9:$AA$108,Singoli!$G$9:$G$108),"")</f>
      </c>
      <c r="AG79" s="129">
        <f>_xlfn.IFERROR(IF(Singoli!$AF79="","",(IF(AA79="U",VLOOKUP(Singoli!$AF79,CATEGORIE!$CE$8:$CF$12,2,FALSE),VLOOKUP(Singoli!$AF79,CATEGORIE!$CR$8:$CS$15,2,FALSE)))),0)</f>
      </c>
      <c r="AH79" s="129">
        <f>_xlfn.IFERROR(IF(Singoli!$AC79&lt;&gt;"",VLOOKUP(Singoli!$AC79,CATEGORIE!$K$3:$L$34,2,FALSE),""),0)</f>
        <v>0</v>
      </c>
      <c r="AI79" s="129">
        <f>_xlfn.IFERROR(IF(Singoli!$AE79&lt;&gt;"",IF($C$1&lt;&gt;"",(VLOOKUP(Singoli!$AE79,CATEGORIE!$T$3:$U$26,2,FALSE)),IF($C$2&lt;&gt;"",(VLOOKUP(Singoli!$AE79,CATEGORIE!$FR$3:$FS$31,2,FALSE))))),"")</f>
      </c>
      <c r="AJ79" s="90">
        <f>IF(Singoli!$I79=0,"",_xlfn.IFERROR(Singoli!$AH79&amp;" "&amp;S79,0))</f>
      </c>
      <c r="AK79" s="90">
        <f>_xlfn.IFERROR(IF(Singoli!$AE79&lt;&gt;"",IF($C$1&lt;&gt;"",(VLOOKUP(Singoli!$AE79,CATEGORIE!$T$3:$U$26,2,FALSE)),IF($C$2&lt;&gt;"",(VLOOKUP(Singoli!$AE79,CATEGORIE!$CE$54:$CF$69,2,FALSE))))),"")</f>
      </c>
      <c r="AL79" s="129"/>
      <c r="AM79" s="239" t="e">
        <f>VLOOKUP(Singoli!$AE79,CATEGORIE!CE$54:CI$69,5,FALSE)</f>
        <v>#N/A</v>
      </c>
    </row>
    <row r="80" spans="1:39" ht="24.75" customHeight="1">
      <c r="A80" s="91"/>
      <c r="B80" s="185"/>
      <c r="C80" s="187"/>
      <c r="D80" s="194" t="str">
        <f>Singoli!$C$9:$C$108&amp;" "&amp;Singoli!$B$9:$B$108</f>
        <v> </v>
      </c>
      <c r="E80" s="192">
        <f t="shared" si="20"/>
        <v>0</v>
      </c>
      <c r="F80" s="213"/>
      <c r="G80" s="214"/>
      <c r="H80" s="214"/>
      <c r="I80" s="92"/>
      <c r="J80" s="92"/>
      <c r="K80" s="92"/>
      <c r="L80" s="92"/>
      <c r="M80" s="92"/>
      <c r="N80" s="92"/>
      <c r="O80" s="92"/>
      <c r="P80" s="92"/>
      <c r="Q80" s="92"/>
      <c r="R80" s="192">
        <f t="shared" si="14"/>
        <v>0</v>
      </c>
      <c r="S80" s="93" t="e">
        <f>VLOOKUP(AC80&amp;"-"&amp;R80,CATEGORIE!AG:AH,2,FALSE)</f>
        <v>#N/A</v>
      </c>
      <c r="T80" s="192">
        <f t="shared" si="15"/>
        <v>1900</v>
      </c>
      <c r="U80" s="163">
        <f t="shared" si="16"/>
        <v>117</v>
      </c>
      <c r="V80" s="163">
        <f t="shared" si="17"/>
        <v>117</v>
      </c>
      <c r="W80" s="163" t="str">
        <f>IF($C$1&lt;&gt;"",VLOOKUP(Singoli!$U$9:$U$108,CATEGORIE!O:P,2),IF($C$2&lt;&gt;"",VLOOKUP(Singoli!$U$9:$U$108,CATEGORIE!FM:FN,2)))</f>
        <v>MAS</v>
      </c>
      <c r="X80" s="93" t="str">
        <f>VLOOKUP(Singoli!$U$9:$U$108,CATEGORIE!D:E,2)</f>
        <v>SEN</v>
      </c>
      <c r="Y80" s="163" t="e">
        <f>VLOOKUP(H80,CATEGORIE!F$2:G$14,2,FALSE)</f>
        <v>#N/A</v>
      </c>
      <c r="Z80" s="163" t="str">
        <f>IF(Singoli!$V80&gt;12,"NONPART",IF(Singoli!$V80&lt;=8,VLOOKUP(Singoli!$V80,CATEGORIE!BX$8:BY$15,2,FALSE),VLOOKUP(Singoli!$V80,CATEGORIE!CK$8:CL$11,2,FALSE)))</f>
        <v>NONPART</v>
      </c>
      <c r="AA80" s="163" t="str">
        <f>IF(Singoli!$Z80="NONPART","NONPART",IF(Singoli!$V80&lt;=8,VLOOKUP(H80,CATEGORIE!BZ$8:CA$20,2,FALSE),VLOOKUP(H80,CATEGORIE!CM$8:CN$20,2,FALSE)))</f>
        <v>NONPART</v>
      </c>
      <c r="AB80" s="93" t="e">
        <f t="shared" si="18"/>
        <v>#N/A</v>
      </c>
      <c r="AC80" s="93" t="e">
        <f t="shared" si="19"/>
        <v>#N/A</v>
      </c>
      <c r="AD80" s="163" t="e">
        <f>VLOOKUP(Singoli!$AC$9:$AC$108,CATEGORIE!K$3:M$34,3,FALSE)</f>
        <v>#N/A</v>
      </c>
      <c r="AE80" s="90" t="e">
        <f>CONCATENATE(Singoli!$W$9:$W$108,Singoli!$Y$9:$Y$108,Singoli!$G$9:$G$108)</f>
        <v>#N/A</v>
      </c>
      <c r="AF80" s="93">
        <f>IF(Singoli!$Z80&lt;&gt;"NONPART",CONCATENATE(Singoli!$Z80,Singoli!$AA$9:$AA$108,Singoli!$G$9:$G$108),"")</f>
      </c>
      <c r="AG80" s="129">
        <f>_xlfn.IFERROR(IF(Singoli!$AF80="","",(IF(AA80="U",VLOOKUP(Singoli!$AF80,CATEGORIE!$CE$8:$CF$12,2,FALSE),VLOOKUP(Singoli!$AF80,CATEGORIE!$CR$8:$CS$15,2,FALSE)))),0)</f>
      </c>
      <c r="AH80" s="129">
        <f>_xlfn.IFERROR(IF(Singoli!$AC80&lt;&gt;"",VLOOKUP(Singoli!$AC80,CATEGORIE!$K$3:$L$34,2,FALSE),""),0)</f>
        <v>0</v>
      </c>
      <c r="AI80" s="129">
        <f>_xlfn.IFERROR(IF(Singoli!$AE80&lt;&gt;"",IF($C$1&lt;&gt;"",(VLOOKUP(Singoli!$AE80,CATEGORIE!$T$3:$U$26,2,FALSE)),IF($C$2&lt;&gt;"",(VLOOKUP(Singoli!$AE80,CATEGORIE!$FR$3:$FS$31,2,FALSE))))),"")</f>
      </c>
      <c r="AJ80" s="90">
        <f>IF(Singoli!$I80=0,"",_xlfn.IFERROR(Singoli!$AH80&amp;" "&amp;S80,0))</f>
      </c>
      <c r="AK80" s="90">
        <f>_xlfn.IFERROR(IF(Singoli!$AE80&lt;&gt;"",IF($C$1&lt;&gt;"",(VLOOKUP(Singoli!$AE80,CATEGORIE!$T$3:$U$26,2,FALSE)),IF($C$2&lt;&gt;"",(VLOOKUP(Singoli!$AE80,CATEGORIE!$CE$54:$CF$69,2,FALSE))))),"")</f>
      </c>
      <c r="AL80" s="129"/>
      <c r="AM80" s="239" t="e">
        <f>VLOOKUP(Singoli!$AE80,CATEGORIE!CE$54:CI$69,5,FALSE)</f>
        <v>#N/A</v>
      </c>
    </row>
    <row r="81" spans="1:39" ht="24.75" customHeight="1">
      <c r="A81" s="91"/>
      <c r="B81" s="185"/>
      <c r="C81" s="187"/>
      <c r="D81" s="194" t="str">
        <f>Singoli!$C$9:$C$108&amp;" "&amp;Singoli!$B$9:$B$108</f>
        <v> </v>
      </c>
      <c r="E81" s="192">
        <f t="shared" si="20"/>
        <v>0</v>
      </c>
      <c r="F81" s="213"/>
      <c r="G81" s="214"/>
      <c r="H81" s="214"/>
      <c r="I81" s="92"/>
      <c r="J81" s="92"/>
      <c r="K81" s="92"/>
      <c r="L81" s="92"/>
      <c r="M81" s="92"/>
      <c r="N81" s="92"/>
      <c r="O81" s="92"/>
      <c r="P81" s="92"/>
      <c r="Q81" s="92"/>
      <c r="R81" s="192">
        <f t="shared" si="14"/>
        <v>0</v>
      </c>
      <c r="S81" s="93" t="e">
        <f>VLOOKUP(AC81&amp;"-"&amp;R81,CATEGORIE!AG:AH,2,FALSE)</f>
        <v>#N/A</v>
      </c>
      <c r="T81" s="192">
        <f t="shared" si="15"/>
        <v>1900</v>
      </c>
      <c r="U81" s="163">
        <f t="shared" si="16"/>
        <v>117</v>
      </c>
      <c r="V81" s="163">
        <f t="shared" si="17"/>
        <v>117</v>
      </c>
      <c r="W81" s="163" t="str">
        <f>IF($C$1&lt;&gt;"",VLOOKUP(Singoli!$U$9:$U$108,CATEGORIE!O:P,2),IF($C$2&lt;&gt;"",VLOOKUP(Singoli!$U$9:$U$108,CATEGORIE!FM:FN,2)))</f>
        <v>MAS</v>
      </c>
      <c r="X81" s="93" t="str">
        <f>VLOOKUP(Singoli!$U$9:$U$108,CATEGORIE!D:E,2)</f>
        <v>SEN</v>
      </c>
      <c r="Y81" s="163" t="e">
        <f>VLOOKUP(H81,CATEGORIE!F$2:G$14,2,FALSE)</f>
        <v>#N/A</v>
      </c>
      <c r="Z81" s="163" t="str">
        <f>IF(Singoli!$V81&gt;12,"NONPART",IF(Singoli!$V81&lt;=8,VLOOKUP(Singoli!$V81,CATEGORIE!BX$8:BY$15,2,FALSE),VLOOKUP(Singoli!$V81,CATEGORIE!CK$8:CL$11,2,FALSE)))</f>
        <v>NONPART</v>
      </c>
      <c r="AA81" s="163" t="str">
        <f>IF(Singoli!$Z81="NONPART","NONPART",IF(Singoli!$V81&lt;=8,VLOOKUP(H81,CATEGORIE!BZ$8:CA$20,2,FALSE),VLOOKUP(H81,CATEGORIE!CM$8:CN$20,2,FALSE)))</f>
        <v>NONPART</v>
      </c>
      <c r="AB81" s="93" t="e">
        <f t="shared" si="18"/>
        <v>#N/A</v>
      </c>
      <c r="AC81" s="93" t="e">
        <f t="shared" si="19"/>
        <v>#N/A</v>
      </c>
      <c r="AD81" s="163" t="e">
        <f>VLOOKUP(Singoli!$AC$9:$AC$108,CATEGORIE!K$3:M$34,3,FALSE)</f>
        <v>#N/A</v>
      </c>
      <c r="AE81" s="90" t="e">
        <f>CONCATENATE(Singoli!$W$9:$W$108,Singoli!$Y$9:$Y$108,Singoli!$G$9:$G$108)</f>
        <v>#N/A</v>
      </c>
      <c r="AF81" s="93">
        <f>IF(Singoli!$Z81&lt;&gt;"NONPART",CONCATENATE(Singoli!$Z81,Singoli!$AA$9:$AA$108,Singoli!$G$9:$G$108),"")</f>
      </c>
      <c r="AG81" s="129">
        <f>_xlfn.IFERROR(IF(Singoli!$AF81="","",(IF(AA81="U",VLOOKUP(Singoli!$AF81,CATEGORIE!$CE$8:$CF$12,2,FALSE),VLOOKUP(Singoli!$AF81,CATEGORIE!$CR$8:$CS$15,2,FALSE)))),0)</f>
      </c>
      <c r="AH81" s="129">
        <f>_xlfn.IFERROR(IF(Singoli!$AC81&lt;&gt;"",VLOOKUP(Singoli!$AC81,CATEGORIE!$K$3:$L$34,2,FALSE),""),0)</f>
        <v>0</v>
      </c>
      <c r="AI81" s="129">
        <f>_xlfn.IFERROR(IF(Singoli!$AE81&lt;&gt;"",IF($C$1&lt;&gt;"",(VLOOKUP(Singoli!$AE81,CATEGORIE!$T$3:$U$26,2,FALSE)),IF($C$2&lt;&gt;"",(VLOOKUP(Singoli!$AE81,CATEGORIE!$FR$3:$FS$31,2,FALSE))))),"")</f>
      </c>
      <c r="AJ81" s="90">
        <f>IF(Singoli!$I81=0,"",_xlfn.IFERROR(Singoli!$AH81&amp;" "&amp;S81,0))</f>
      </c>
      <c r="AK81" s="90">
        <f>_xlfn.IFERROR(IF(Singoli!$AE81&lt;&gt;"",IF($C$1&lt;&gt;"",(VLOOKUP(Singoli!$AE81,CATEGORIE!$T$3:$U$26,2,FALSE)),IF($C$2&lt;&gt;"",(VLOOKUP(Singoli!$AE81,CATEGORIE!$CE$54:$CF$69,2,FALSE))))),"")</f>
      </c>
      <c r="AL81" s="129"/>
      <c r="AM81" s="239" t="e">
        <f>VLOOKUP(Singoli!$AE81,CATEGORIE!CE$54:CI$69,5,FALSE)</f>
        <v>#N/A</v>
      </c>
    </row>
    <row r="82" spans="1:39" ht="24.75" customHeight="1">
      <c r="A82" s="91"/>
      <c r="B82" s="185"/>
      <c r="C82" s="187"/>
      <c r="D82" s="194" t="str">
        <f>Singoli!$C$9:$C$108&amp;" "&amp;Singoli!$B$9:$B$108</f>
        <v> </v>
      </c>
      <c r="E82" s="192">
        <f t="shared" si="20"/>
        <v>0</v>
      </c>
      <c r="F82" s="213"/>
      <c r="G82" s="214"/>
      <c r="H82" s="214"/>
      <c r="I82" s="92"/>
      <c r="J82" s="92"/>
      <c r="K82" s="92"/>
      <c r="L82" s="92"/>
      <c r="M82" s="92"/>
      <c r="N82" s="92"/>
      <c r="O82" s="92"/>
      <c r="P82" s="92"/>
      <c r="Q82" s="92"/>
      <c r="R82" s="192">
        <f t="shared" si="14"/>
        <v>0</v>
      </c>
      <c r="S82" s="93" t="e">
        <f>VLOOKUP(AC82&amp;"-"&amp;R82,CATEGORIE!AG:AH,2,FALSE)</f>
        <v>#N/A</v>
      </c>
      <c r="T82" s="192">
        <f t="shared" si="15"/>
        <v>1900</v>
      </c>
      <c r="U82" s="163">
        <f t="shared" si="16"/>
        <v>117</v>
      </c>
      <c r="V82" s="163">
        <f t="shared" si="17"/>
        <v>117</v>
      </c>
      <c r="W82" s="163" t="str">
        <f>IF($C$1&lt;&gt;"",VLOOKUP(Singoli!$U$9:$U$108,CATEGORIE!O:P,2),IF($C$2&lt;&gt;"",VLOOKUP(Singoli!$U$9:$U$108,CATEGORIE!FM:FN,2)))</f>
        <v>MAS</v>
      </c>
      <c r="X82" s="93" t="str">
        <f>VLOOKUP(Singoli!$U$9:$U$108,CATEGORIE!D:E,2)</f>
        <v>SEN</v>
      </c>
      <c r="Y82" s="163" t="e">
        <f>VLOOKUP(H82,CATEGORIE!F$2:G$14,2,FALSE)</f>
        <v>#N/A</v>
      </c>
      <c r="Z82" s="163" t="str">
        <f>IF(Singoli!$V82&gt;12,"NONPART",IF(Singoli!$V82&lt;=8,VLOOKUP(Singoli!$V82,CATEGORIE!BX$8:BY$15,2,FALSE),VLOOKUP(Singoli!$V82,CATEGORIE!CK$8:CL$11,2,FALSE)))</f>
        <v>NONPART</v>
      </c>
      <c r="AA82" s="163" t="str">
        <f>IF(Singoli!$Z82="NONPART","NONPART",IF(Singoli!$V82&lt;=8,VLOOKUP(H82,CATEGORIE!BZ$8:CA$20,2,FALSE),VLOOKUP(H82,CATEGORIE!CM$8:CN$20,2,FALSE)))</f>
        <v>NONPART</v>
      </c>
      <c r="AB82" s="93" t="e">
        <f t="shared" si="18"/>
        <v>#N/A</v>
      </c>
      <c r="AC82" s="93" t="e">
        <f t="shared" si="19"/>
        <v>#N/A</v>
      </c>
      <c r="AD82" s="163" t="e">
        <f>VLOOKUP(Singoli!$AC$9:$AC$108,CATEGORIE!K$3:M$34,3,FALSE)</f>
        <v>#N/A</v>
      </c>
      <c r="AE82" s="90" t="e">
        <f>CONCATENATE(Singoli!$W$9:$W$108,Singoli!$Y$9:$Y$108,Singoli!$G$9:$G$108)</f>
        <v>#N/A</v>
      </c>
      <c r="AF82" s="93">
        <f>IF(Singoli!$Z82&lt;&gt;"NONPART",CONCATENATE(Singoli!$Z82,Singoli!$AA$9:$AA$108,Singoli!$G$9:$G$108),"")</f>
      </c>
      <c r="AG82" s="129">
        <f>_xlfn.IFERROR(IF(Singoli!$AF82="","",(IF(AA82="U",VLOOKUP(Singoli!$AF82,CATEGORIE!$CE$8:$CF$12,2,FALSE),VLOOKUP(Singoli!$AF82,CATEGORIE!$CR$8:$CS$15,2,FALSE)))),0)</f>
      </c>
      <c r="AH82" s="129">
        <f>_xlfn.IFERROR(IF(Singoli!$AC82&lt;&gt;"",VLOOKUP(Singoli!$AC82,CATEGORIE!$K$3:$L$34,2,FALSE),""),0)</f>
        <v>0</v>
      </c>
      <c r="AI82" s="129">
        <f>_xlfn.IFERROR(IF(Singoli!$AE82&lt;&gt;"",IF($C$1&lt;&gt;"",(VLOOKUP(Singoli!$AE82,CATEGORIE!$T$3:$U$26,2,FALSE)),IF($C$2&lt;&gt;"",(VLOOKUP(Singoli!$AE82,CATEGORIE!$FR$3:$FS$31,2,FALSE))))),"")</f>
      </c>
      <c r="AJ82" s="90">
        <f>IF(Singoli!$I82=0,"",_xlfn.IFERROR(Singoli!$AH82&amp;" "&amp;S82,0))</f>
      </c>
      <c r="AK82" s="90">
        <f>_xlfn.IFERROR(IF(Singoli!$AE82&lt;&gt;"",IF($C$1&lt;&gt;"",(VLOOKUP(Singoli!$AE82,CATEGORIE!$T$3:$U$26,2,FALSE)),IF($C$2&lt;&gt;"",(VLOOKUP(Singoli!$AE82,CATEGORIE!$CE$54:$CF$69,2,FALSE))))),"")</f>
      </c>
      <c r="AL82" s="129"/>
      <c r="AM82" s="239" t="e">
        <f>VLOOKUP(Singoli!$AE82,CATEGORIE!CE$54:CI$69,5,FALSE)</f>
        <v>#N/A</v>
      </c>
    </row>
    <row r="83" spans="1:39" ht="24.75" customHeight="1">
      <c r="A83" s="91"/>
      <c r="B83" s="185"/>
      <c r="C83" s="187"/>
      <c r="D83" s="194" t="str">
        <f>Singoli!$C$9:$C$108&amp;" "&amp;Singoli!$B$9:$B$108</f>
        <v> </v>
      </c>
      <c r="E83" s="192">
        <f t="shared" si="20"/>
        <v>0</v>
      </c>
      <c r="F83" s="213"/>
      <c r="G83" s="214"/>
      <c r="H83" s="214"/>
      <c r="I83" s="92"/>
      <c r="J83" s="92"/>
      <c r="K83" s="92"/>
      <c r="L83" s="92"/>
      <c r="M83" s="92"/>
      <c r="N83" s="92"/>
      <c r="O83" s="92"/>
      <c r="P83" s="92"/>
      <c r="Q83" s="92"/>
      <c r="R83" s="192">
        <f t="shared" si="14"/>
        <v>0</v>
      </c>
      <c r="S83" s="93" t="e">
        <f>VLOOKUP(AC83&amp;"-"&amp;R83,CATEGORIE!AG:AH,2,FALSE)</f>
        <v>#N/A</v>
      </c>
      <c r="T83" s="192">
        <f t="shared" si="15"/>
        <v>1900</v>
      </c>
      <c r="U83" s="163">
        <f t="shared" si="16"/>
        <v>117</v>
      </c>
      <c r="V83" s="163">
        <f t="shared" si="17"/>
        <v>117</v>
      </c>
      <c r="W83" s="163" t="str">
        <f>IF($C$1&lt;&gt;"",VLOOKUP(Singoli!$U$9:$U$108,CATEGORIE!O:P,2),IF($C$2&lt;&gt;"",VLOOKUP(Singoli!$U$9:$U$108,CATEGORIE!FM:FN,2)))</f>
        <v>MAS</v>
      </c>
      <c r="X83" s="93" t="str">
        <f>VLOOKUP(Singoli!$U$9:$U$108,CATEGORIE!D:E,2)</f>
        <v>SEN</v>
      </c>
      <c r="Y83" s="163" t="e">
        <f>VLOOKUP(H83,CATEGORIE!F$2:G$14,2,FALSE)</f>
        <v>#N/A</v>
      </c>
      <c r="Z83" s="163" t="str">
        <f>IF(Singoli!$V83&gt;12,"NONPART",IF(Singoli!$V83&lt;=8,VLOOKUP(Singoli!$V83,CATEGORIE!BX$8:BY$15,2,FALSE),VLOOKUP(Singoli!$V83,CATEGORIE!CK$8:CL$11,2,FALSE)))</f>
        <v>NONPART</v>
      </c>
      <c r="AA83" s="163" t="str">
        <f>IF(Singoli!$Z83="NONPART","NONPART",IF(Singoli!$V83&lt;=8,VLOOKUP(H83,CATEGORIE!BZ$8:CA$20,2,FALSE),VLOOKUP(H83,CATEGORIE!CM$8:CN$20,2,FALSE)))</f>
        <v>NONPART</v>
      </c>
      <c r="AB83" s="93" t="e">
        <f t="shared" si="18"/>
        <v>#N/A</v>
      </c>
      <c r="AC83" s="93" t="e">
        <f t="shared" si="19"/>
        <v>#N/A</v>
      </c>
      <c r="AD83" s="163" t="e">
        <f>VLOOKUP(Singoli!$AC$9:$AC$108,CATEGORIE!K$3:M$34,3,FALSE)</f>
        <v>#N/A</v>
      </c>
      <c r="AE83" s="90" t="e">
        <f>CONCATENATE(Singoli!$W$9:$W$108,Singoli!$Y$9:$Y$108,Singoli!$G$9:$G$108)</f>
        <v>#N/A</v>
      </c>
      <c r="AF83" s="93">
        <f>IF(Singoli!$Z83&lt;&gt;"NONPART",CONCATENATE(Singoli!$Z83,Singoli!$AA$9:$AA$108,Singoli!$G$9:$G$108),"")</f>
      </c>
      <c r="AG83" s="129">
        <f>_xlfn.IFERROR(IF(Singoli!$AF83="","",(IF(AA83="U",VLOOKUP(Singoli!$AF83,CATEGORIE!$CE$8:$CF$12,2,FALSE),VLOOKUP(Singoli!$AF83,CATEGORIE!$CR$8:$CS$15,2,FALSE)))),0)</f>
      </c>
      <c r="AH83" s="129">
        <f>_xlfn.IFERROR(IF(Singoli!$AC83&lt;&gt;"",VLOOKUP(Singoli!$AC83,CATEGORIE!$K$3:$L$34,2,FALSE),""),0)</f>
        <v>0</v>
      </c>
      <c r="AI83" s="129">
        <f>_xlfn.IFERROR(IF(Singoli!$AE83&lt;&gt;"",IF($C$1&lt;&gt;"",(VLOOKUP(Singoli!$AE83,CATEGORIE!$T$3:$U$26,2,FALSE)),IF($C$2&lt;&gt;"",(VLOOKUP(Singoli!$AE83,CATEGORIE!$FR$3:$FS$31,2,FALSE))))),"")</f>
      </c>
      <c r="AJ83" s="90">
        <f>IF(Singoli!$I83=0,"",_xlfn.IFERROR(Singoli!$AH83&amp;" "&amp;S83,0))</f>
      </c>
      <c r="AK83" s="90">
        <f>_xlfn.IFERROR(IF(Singoli!$AE83&lt;&gt;"",IF($C$1&lt;&gt;"",(VLOOKUP(Singoli!$AE83,CATEGORIE!$T$3:$U$26,2,FALSE)),IF($C$2&lt;&gt;"",(VLOOKUP(Singoli!$AE83,CATEGORIE!$CE$54:$CF$69,2,FALSE))))),"")</f>
      </c>
      <c r="AL83" s="129"/>
      <c r="AM83" s="239" t="e">
        <f>VLOOKUP(Singoli!$AE83,CATEGORIE!CE$54:CI$69,5,FALSE)</f>
        <v>#N/A</v>
      </c>
    </row>
    <row r="84" spans="1:39" ht="24.75" customHeight="1">
      <c r="A84" s="91"/>
      <c r="B84" s="185"/>
      <c r="C84" s="187"/>
      <c r="D84" s="194" t="str">
        <f>Singoli!$C$9:$C$108&amp;" "&amp;Singoli!$B$9:$B$108</f>
        <v> </v>
      </c>
      <c r="E84" s="192">
        <f t="shared" si="20"/>
        <v>0</v>
      </c>
      <c r="F84" s="213"/>
      <c r="G84" s="214"/>
      <c r="H84" s="214"/>
      <c r="I84" s="92"/>
      <c r="J84" s="92"/>
      <c r="K84" s="92"/>
      <c r="L84" s="92"/>
      <c r="M84" s="92"/>
      <c r="N84" s="92"/>
      <c r="O84" s="92"/>
      <c r="P84" s="92"/>
      <c r="Q84" s="92"/>
      <c r="R84" s="192">
        <f t="shared" si="14"/>
        <v>0</v>
      </c>
      <c r="S84" s="93" t="e">
        <f>VLOOKUP(AC84&amp;"-"&amp;R84,CATEGORIE!AG:AH,2,FALSE)</f>
        <v>#N/A</v>
      </c>
      <c r="T84" s="192">
        <f t="shared" si="15"/>
        <v>1900</v>
      </c>
      <c r="U84" s="163">
        <f t="shared" si="16"/>
        <v>117</v>
      </c>
      <c r="V84" s="163">
        <f t="shared" si="17"/>
        <v>117</v>
      </c>
      <c r="W84" s="163" t="str">
        <f>IF($C$1&lt;&gt;"",VLOOKUP(Singoli!$U$9:$U$108,CATEGORIE!O:P,2),IF($C$2&lt;&gt;"",VLOOKUP(Singoli!$U$9:$U$108,CATEGORIE!FM:FN,2)))</f>
        <v>MAS</v>
      </c>
      <c r="X84" s="93" t="str">
        <f>VLOOKUP(Singoli!$U$9:$U$108,CATEGORIE!D:E,2)</f>
        <v>SEN</v>
      </c>
      <c r="Y84" s="163" t="e">
        <f>VLOOKUP(H84,CATEGORIE!F$2:G$14,2,FALSE)</f>
        <v>#N/A</v>
      </c>
      <c r="Z84" s="163" t="str">
        <f>IF(Singoli!$V84&gt;12,"NONPART",IF(Singoli!$V84&lt;=8,VLOOKUP(Singoli!$V84,CATEGORIE!BX$8:BY$15,2,FALSE),VLOOKUP(Singoli!$V84,CATEGORIE!CK$8:CL$11,2,FALSE)))</f>
        <v>NONPART</v>
      </c>
      <c r="AA84" s="163" t="str">
        <f>IF(Singoli!$Z84="NONPART","NONPART",IF(Singoli!$V84&lt;=8,VLOOKUP(H84,CATEGORIE!BZ$8:CA$20,2,FALSE),VLOOKUP(H84,CATEGORIE!CM$8:CN$20,2,FALSE)))</f>
        <v>NONPART</v>
      </c>
      <c r="AB84" s="93" t="e">
        <f t="shared" si="18"/>
        <v>#N/A</v>
      </c>
      <c r="AC84" s="93" t="e">
        <f t="shared" si="19"/>
        <v>#N/A</v>
      </c>
      <c r="AD84" s="163" t="e">
        <f>VLOOKUP(Singoli!$AC$9:$AC$108,CATEGORIE!K$3:M$34,3,FALSE)</f>
        <v>#N/A</v>
      </c>
      <c r="AE84" s="90" t="e">
        <f>CONCATENATE(Singoli!$W$9:$W$108,Singoli!$Y$9:$Y$108,Singoli!$G$9:$G$108)</f>
        <v>#N/A</v>
      </c>
      <c r="AF84" s="93">
        <f>IF(Singoli!$Z84&lt;&gt;"NONPART",CONCATENATE(Singoli!$Z84,Singoli!$AA$9:$AA$108,Singoli!$G$9:$G$108),"")</f>
      </c>
      <c r="AG84" s="129">
        <f>_xlfn.IFERROR(IF(Singoli!$AF84="","",(IF(AA84="U",VLOOKUP(Singoli!$AF84,CATEGORIE!$CE$8:$CF$12,2,FALSE),VLOOKUP(Singoli!$AF84,CATEGORIE!$CR$8:$CS$15,2,FALSE)))),0)</f>
      </c>
      <c r="AH84" s="129">
        <f>_xlfn.IFERROR(IF(Singoli!$AC84&lt;&gt;"",VLOOKUP(Singoli!$AC84,CATEGORIE!$K$3:$L$34,2,FALSE),""),0)</f>
        <v>0</v>
      </c>
      <c r="AI84" s="129">
        <f>_xlfn.IFERROR(IF(Singoli!$AE84&lt;&gt;"",IF($C$1&lt;&gt;"",(VLOOKUP(Singoli!$AE84,CATEGORIE!$T$3:$U$26,2,FALSE)),IF($C$2&lt;&gt;"",(VLOOKUP(Singoli!$AE84,CATEGORIE!$FR$3:$FS$31,2,FALSE))))),"")</f>
      </c>
      <c r="AJ84" s="90">
        <f>IF(Singoli!$I84=0,"",_xlfn.IFERROR(Singoli!$AH84&amp;" "&amp;S84,0))</f>
      </c>
      <c r="AK84" s="90">
        <f>_xlfn.IFERROR(IF(Singoli!$AE84&lt;&gt;"",IF($C$1&lt;&gt;"",(VLOOKUP(Singoli!$AE84,CATEGORIE!$T$3:$U$26,2,FALSE)),IF($C$2&lt;&gt;"",(VLOOKUP(Singoli!$AE84,CATEGORIE!$CE$54:$CF$69,2,FALSE))))),"")</f>
      </c>
      <c r="AL84" s="129"/>
      <c r="AM84" s="239" t="e">
        <f>VLOOKUP(Singoli!$AE84,CATEGORIE!CE$54:CI$69,5,FALSE)</f>
        <v>#N/A</v>
      </c>
    </row>
    <row r="85" spans="1:39" ht="24.75" customHeight="1">
      <c r="A85" s="91"/>
      <c r="B85" s="185"/>
      <c r="C85" s="187"/>
      <c r="D85" s="194" t="str">
        <f>Singoli!$C$9:$C$108&amp;" "&amp;Singoli!$B$9:$B$108</f>
        <v> </v>
      </c>
      <c r="E85" s="192">
        <f t="shared" si="20"/>
        <v>0</v>
      </c>
      <c r="F85" s="213"/>
      <c r="G85" s="214"/>
      <c r="H85" s="214"/>
      <c r="I85" s="92"/>
      <c r="J85" s="92"/>
      <c r="K85" s="92"/>
      <c r="L85" s="92"/>
      <c r="M85" s="92"/>
      <c r="N85" s="92"/>
      <c r="O85" s="92"/>
      <c r="P85" s="92"/>
      <c r="Q85" s="92"/>
      <c r="R85" s="192">
        <f t="shared" si="14"/>
        <v>0</v>
      </c>
      <c r="S85" s="93" t="e">
        <f>VLOOKUP(AC85&amp;"-"&amp;R85,CATEGORIE!AG:AH,2,FALSE)</f>
        <v>#N/A</v>
      </c>
      <c r="T85" s="192">
        <f t="shared" si="15"/>
        <v>1900</v>
      </c>
      <c r="U85" s="163">
        <f t="shared" si="16"/>
        <v>117</v>
      </c>
      <c r="V85" s="163">
        <f t="shared" si="17"/>
        <v>117</v>
      </c>
      <c r="W85" s="163" t="str">
        <f>IF($C$1&lt;&gt;"",VLOOKUP(Singoli!$U$9:$U$108,CATEGORIE!O:P,2),IF($C$2&lt;&gt;"",VLOOKUP(Singoli!$U$9:$U$108,CATEGORIE!FM:FN,2)))</f>
        <v>MAS</v>
      </c>
      <c r="X85" s="93" t="str">
        <f>VLOOKUP(Singoli!$U$9:$U$108,CATEGORIE!D:E,2)</f>
        <v>SEN</v>
      </c>
      <c r="Y85" s="163" t="e">
        <f>VLOOKUP(H85,CATEGORIE!F$2:G$14,2,FALSE)</f>
        <v>#N/A</v>
      </c>
      <c r="Z85" s="163" t="str">
        <f>IF(Singoli!$V85&gt;12,"NONPART",IF(Singoli!$V85&lt;=8,VLOOKUP(Singoli!$V85,CATEGORIE!BX$8:BY$15,2,FALSE),VLOOKUP(Singoli!$V85,CATEGORIE!CK$8:CL$11,2,FALSE)))</f>
        <v>NONPART</v>
      </c>
      <c r="AA85" s="163" t="str">
        <f>IF(Singoli!$Z85="NONPART","NONPART",IF(Singoli!$V85&lt;=8,VLOOKUP(H85,CATEGORIE!BZ$8:CA$20,2,FALSE),VLOOKUP(H85,CATEGORIE!CM$8:CN$20,2,FALSE)))</f>
        <v>NONPART</v>
      </c>
      <c r="AB85" s="93" t="e">
        <f t="shared" si="18"/>
        <v>#N/A</v>
      </c>
      <c r="AC85" s="93" t="e">
        <f t="shared" si="19"/>
        <v>#N/A</v>
      </c>
      <c r="AD85" s="163" t="e">
        <f>VLOOKUP(Singoli!$AC$9:$AC$108,CATEGORIE!K$3:M$34,3,FALSE)</f>
        <v>#N/A</v>
      </c>
      <c r="AE85" s="90" t="e">
        <f>CONCATENATE(Singoli!$W$9:$W$108,Singoli!$Y$9:$Y$108,Singoli!$G$9:$G$108)</f>
        <v>#N/A</v>
      </c>
      <c r="AF85" s="93">
        <f>IF(Singoli!$Z85&lt;&gt;"NONPART",CONCATENATE(Singoli!$Z85,Singoli!$AA$9:$AA$108,Singoli!$G$9:$G$108),"")</f>
      </c>
      <c r="AG85" s="129">
        <f>_xlfn.IFERROR(IF(Singoli!$AF85="","",(IF(AA85="U",VLOOKUP(Singoli!$AF85,CATEGORIE!$CE$8:$CF$12,2,FALSE),VLOOKUP(Singoli!$AF85,CATEGORIE!$CR$8:$CS$15,2,FALSE)))),0)</f>
      </c>
      <c r="AH85" s="129">
        <f>_xlfn.IFERROR(IF(Singoli!$AC85&lt;&gt;"",VLOOKUP(Singoli!$AC85,CATEGORIE!$K$3:$L$34,2,FALSE),""),0)</f>
        <v>0</v>
      </c>
      <c r="AI85" s="129">
        <f>_xlfn.IFERROR(IF(Singoli!$AE85&lt;&gt;"",IF($C$1&lt;&gt;"",(VLOOKUP(Singoli!$AE85,CATEGORIE!$T$3:$U$26,2,FALSE)),IF($C$2&lt;&gt;"",(VLOOKUP(Singoli!$AE85,CATEGORIE!$FR$3:$FS$31,2,FALSE))))),"")</f>
      </c>
      <c r="AJ85" s="90">
        <f>IF(Singoli!$I85=0,"",_xlfn.IFERROR(Singoli!$AH85&amp;" "&amp;S85,0))</f>
      </c>
      <c r="AK85" s="90">
        <f>_xlfn.IFERROR(IF(Singoli!$AE85&lt;&gt;"",IF($C$1&lt;&gt;"",(VLOOKUP(Singoli!$AE85,CATEGORIE!$T$3:$U$26,2,FALSE)),IF($C$2&lt;&gt;"",(VLOOKUP(Singoli!$AE85,CATEGORIE!$CE$54:$CF$69,2,FALSE))))),"")</f>
      </c>
      <c r="AL85" s="129"/>
      <c r="AM85" s="239" t="e">
        <f>VLOOKUP(Singoli!$AE85,CATEGORIE!CE$54:CI$69,5,FALSE)</f>
        <v>#N/A</v>
      </c>
    </row>
    <row r="86" spans="1:39" ht="24.75" customHeight="1">
      <c r="A86" s="91"/>
      <c r="B86" s="185"/>
      <c r="C86" s="187"/>
      <c r="D86" s="194" t="str">
        <f>Singoli!$C$9:$C$108&amp;" "&amp;Singoli!$B$9:$B$108</f>
        <v> </v>
      </c>
      <c r="E86" s="192">
        <f t="shared" si="20"/>
        <v>0</v>
      </c>
      <c r="F86" s="213"/>
      <c r="G86" s="214"/>
      <c r="H86" s="214"/>
      <c r="I86" s="92"/>
      <c r="J86" s="92"/>
      <c r="K86" s="92"/>
      <c r="L86" s="92"/>
      <c r="M86" s="92"/>
      <c r="N86" s="92"/>
      <c r="O86" s="92"/>
      <c r="P86" s="92"/>
      <c r="Q86" s="92"/>
      <c r="R86" s="192">
        <f t="shared" si="14"/>
        <v>0</v>
      </c>
      <c r="S86" s="93" t="e">
        <f>VLOOKUP(AC86&amp;"-"&amp;R86,CATEGORIE!AG:AH,2,FALSE)</f>
        <v>#N/A</v>
      </c>
      <c r="T86" s="192">
        <f t="shared" si="15"/>
        <v>1900</v>
      </c>
      <c r="U86" s="163">
        <f t="shared" si="16"/>
        <v>117</v>
      </c>
      <c r="V86" s="163">
        <f t="shared" si="17"/>
        <v>117</v>
      </c>
      <c r="W86" s="163" t="str">
        <f>IF($C$1&lt;&gt;"",VLOOKUP(Singoli!$U$9:$U$108,CATEGORIE!O:P,2),IF($C$2&lt;&gt;"",VLOOKUP(Singoli!$U$9:$U$108,CATEGORIE!FM:FN,2)))</f>
        <v>MAS</v>
      </c>
      <c r="X86" s="93" t="str">
        <f>VLOOKUP(Singoli!$U$9:$U$108,CATEGORIE!D:E,2)</f>
        <v>SEN</v>
      </c>
      <c r="Y86" s="163" t="e">
        <f>VLOOKUP(H86,CATEGORIE!F$2:G$14,2,FALSE)</f>
        <v>#N/A</v>
      </c>
      <c r="Z86" s="163" t="str">
        <f>IF(Singoli!$V86&gt;12,"NONPART",IF(Singoli!$V86&lt;=8,VLOOKUP(Singoli!$V86,CATEGORIE!BX$8:BY$15,2,FALSE),VLOOKUP(Singoli!$V86,CATEGORIE!CK$8:CL$11,2,FALSE)))</f>
        <v>NONPART</v>
      </c>
      <c r="AA86" s="163" t="str">
        <f>IF(Singoli!$Z86="NONPART","NONPART",IF(Singoli!$V86&lt;=8,VLOOKUP(H86,CATEGORIE!BZ$8:CA$20,2,FALSE),VLOOKUP(H86,CATEGORIE!CM$8:CN$20,2,FALSE)))</f>
        <v>NONPART</v>
      </c>
      <c r="AB86" s="93" t="e">
        <f t="shared" si="18"/>
        <v>#N/A</v>
      </c>
      <c r="AC86" s="93" t="e">
        <f t="shared" si="19"/>
        <v>#N/A</v>
      </c>
      <c r="AD86" s="163" t="e">
        <f>VLOOKUP(Singoli!$AC$9:$AC$108,CATEGORIE!K$3:M$34,3,FALSE)</f>
        <v>#N/A</v>
      </c>
      <c r="AE86" s="90" t="e">
        <f>CONCATENATE(Singoli!$W$9:$W$108,Singoli!$Y$9:$Y$108,Singoli!$G$9:$G$108)</f>
        <v>#N/A</v>
      </c>
      <c r="AF86" s="93">
        <f>IF(Singoli!$Z86&lt;&gt;"NONPART",CONCATENATE(Singoli!$Z86,Singoli!$AA$9:$AA$108,Singoli!$G$9:$G$108),"")</f>
      </c>
      <c r="AG86" s="129">
        <f>_xlfn.IFERROR(IF(Singoli!$AF86="","",(IF(AA86="U",VLOOKUP(Singoli!$AF86,CATEGORIE!$CE$8:$CF$12,2,FALSE),VLOOKUP(Singoli!$AF86,CATEGORIE!$CR$8:$CS$15,2,FALSE)))),0)</f>
      </c>
      <c r="AH86" s="129">
        <f>_xlfn.IFERROR(IF(Singoli!$AC86&lt;&gt;"",VLOOKUP(Singoli!$AC86,CATEGORIE!$K$3:$L$34,2,FALSE),""),0)</f>
        <v>0</v>
      </c>
      <c r="AI86" s="129">
        <f>_xlfn.IFERROR(IF(Singoli!$AE86&lt;&gt;"",IF($C$1&lt;&gt;"",(VLOOKUP(Singoli!$AE86,CATEGORIE!$T$3:$U$26,2,FALSE)),IF($C$2&lt;&gt;"",(VLOOKUP(Singoli!$AE86,CATEGORIE!$FR$3:$FS$31,2,FALSE))))),"")</f>
      </c>
      <c r="AJ86" s="90">
        <f>IF(Singoli!$I86=0,"",_xlfn.IFERROR(Singoli!$AH86&amp;" "&amp;S86,0))</f>
      </c>
      <c r="AK86" s="90">
        <f>_xlfn.IFERROR(IF(Singoli!$AE86&lt;&gt;"",IF($C$1&lt;&gt;"",(VLOOKUP(Singoli!$AE86,CATEGORIE!$T$3:$U$26,2,FALSE)),IF($C$2&lt;&gt;"",(VLOOKUP(Singoli!$AE86,CATEGORIE!$CE$54:$CF$69,2,FALSE))))),"")</f>
      </c>
      <c r="AL86" s="129"/>
      <c r="AM86" s="239" t="e">
        <f>VLOOKUP(Singoli!$AE86,CATEGORIE!CE$54:CI$69,5,FALSE)</f>
        <v>#N/A</v>
      </c>
    </row>
    <row r="87" spans="1:39" ht="24.75" customHeight="1">
      <c r="A87" s="91"/>
      <c r="B87" s="185"/>
      <c r="C87" s="187"/>
      <c r="D87" s="194" t="str">
        <f>Singoli!$C$9:$C$108&amp;" "&amp;Singoli!$B$9:$B$108</f>
        <v> </v>
      </c>
      <c r="E87" s="192">
        <f t="shared" si="20"/>
        <v>0</v>
      </c>
      <c r="F87" s="213"/>
      <c r="G87" s="214"/>
      <c r="H87" s="214"/>
      <c r="I87" s="92"/>
      <c r="J87" s="92"/>
      <c r="K87" s="92"/>
      <c r="L87" s="92"/>
      <c r="M87" s="92"/>
      <c r="N87" s="92"/>
      <c r="O87" s="92"/>
      <c r="P87" s="92"/>
      <c r="Q87" s="92"/>
      <c r="R87" s="192">
        <f t="shared" si="14"/>
        <v>0</v>
      </c>
      <c r="S87" s="93" t="e">
        <f>VLOOKUP(AC87&amp;"-"&amp;R87,CATEGORIE!AG:AH,2,FALSE)</f>
        <v>#N/A</v>
      </c>
      <c r="T87" s="192">
        <f t="shared" si="15"/>
        <v>1900</v>
      </c>
      <c r="U87" s="163">
        <f t="shared" si="16"/>
        <v>117</v>
      </c>
      <c r="V87" s="163">
        <f t="shared" si="17"/>
        <v>117</v>
      </c>
      <c r="W87" s="163" t="str">
        <f>IF($C$1&lt;&gt;"",VLOOKUP(Singoli!$U$9:$U$108,CATEGORIE!O:P,2),IF($C$2&lt;&gt;"",VLOOKUP(Singoli!$U$9:$U$108,CATEGORIE!FM:FN,2)))</f>
        <v>MAS</v>
      </c>
      <c r="X87" s="93" t="str">
        <f>VLOOKUP(Singoli!$U$9:$U$108,CATEGORIE!D:E,2)</f>
        <v>SEN</v>
      </c>
      <c r="Y87" s="163" t="e">
        <f>VLOOKUP(H87,CATEGORIE!F$2:G$14,2,FALSE)</f>
        <v>#N/A</v>
      </c>
      <c r="Z87" s="163" t="str">
        <f>IF(Singoli!$V87&gt;12,"NONPART",IF(Singoli!$V87&lt;=8,VLOOKUP(Singoli!$V87,CATEGORIE!BX$8:BY$15,2,FALSE),VLOOKUP(Singoli!$V87,CATEGORIE!CK$8:CL$11,2,FALSE)))</f>
        <v>NONPART</v>
      </c>
      <c r="AA87" s="163" t="str">
        <f>IF(Singoli!$Z87="NONPART","NONPART",IF(Singoli!$V87&lt;=8,VLOOKUP(H87,CATEGORIE!BZ$8:CA$20,2,FALSE),VLOOKUP(H87,CATEGORIE!CM$8:CN$20,2,FALSE)))</f>
        <v>NONPART</v>
      </c>
      <c r="AB87" s="93" t="e">
        <f t="shared" si="18"/>
        <v>#N/A</v>
      </c>
      <c r="AC87" s="93" t="e">
        <f t="shared" si="19"/>
        <v>#N/A</v>
      </c>
      <c r="AD87" s="163" t="e">
        <f>VLOOKUP(Singoli!$AC$9:$AC$108,CATEGORIE!K$3:M$34,3,FALSE)</f>
        <v>#N/A</v>
      </c>
      <c r="AE87" s="90" t="e">
        <f>CONCATENATE(Singoli!$W$9:$W$108,Singoli!$Y$9:$Y$108,Singoli!$G$9:$G$108)</f>
        <v>#N/A</v>
      </c>
      <c r="AF87" s="93">
        <f>IF(Singoli!$Z87&lt;&gt;"NONPART",CONCATENATE(Singoli!$Z87,Singoli!$AA$9:$AA$108,Singoli!$G$9:$G$108),"")</f>
      </c>
      <c r="AG87" s="129">
        <f>_xlfn.IFERROR(IF(Singoli!$AF87="","",(IF(AA87="U",VLOOKUP(Singoli!$AF87,CATEGORIE!$CE$8:$CF$12,2,FALSE),VLOOKUP(Singoli!$AF87,CATEGORIE!$CR$8:$CS$15,2,FALSE)))),0)</f>
      </c>
      <c r="AH87" s="129">
        <f>_xlfn.IFERROR(IF(Singoli!$AC87&lt;&gt;"",VLOOKUP(Singoli!$AC87,CATEGORIE!$K$3:$L$34,2,FALSE),""),0)</f>
        <v>0</v>
      </c>
      <c r="AI87" s="129">
        <f>_xlfn.IFERROR(IF(Singoli!$AE87&lt;&gt;"",IF($C$1&lt;&gt;"",(VLOOKUP(Singoli!$AE87,CATEGORIE!$T$3:$U$26,2,FALSE)),IF($C$2&lt;&gt;"",(VLOOKUP(Singoli!$AE87,CATEGORIE!$FR$3:$FS$31,2,FALSE))))),"")</f>
      </c>
      <c r="AJ87" s="90">
        <f>IF(Singoli!$I87=0,"",_xlfn.IFERROR(Singoli!$AH87&amp;" "&amp;S87,0))</f>
      </c>
      <c r="AK87" s="90">
        <f>_xlfn.IFERROR(IF(Singoli!$AE87&lt;&gt;"",IF($C$1&lt;&gt;"",(VLOOKUP(Singoli!$AE87,CATEGORIE!$T$3:$U$26,2,FALSE)),IF($C$2&lt;&gt;"",(VLOOKUP(Singoli!$AE87,CATEGORIE!$CE$54:$CF$69,2,FALSE))))),"")</f>
      </c>
      <c r="AL87" s="129"/>
      <c r="AM87" s="239" t="e">
        <f>VLOOKUP(Singoli!$AE87,CATEGORIE!CE$54:CI$69,5,FALSE)</f>
        <v>#N/A</v>
      </c>
    </row>
    <row r="88" spans="1:39" ht="24.75" customHeight="1">
      <c r="A88" s="91"/>
      <c r="B88" s="185"/>
      <c r="C88" s="187"/>
      <c r="D88" s="194" t="str">
        <f>Singoli!$C$9:$C$108&amp;" "&amp;Singoli!$B$9:$B$108</f>
        <v> </v>
      </c>
      <c r="E88" s="192">
        <f t="shared" si="20"/>
        <v>0</v>
      </c>
      <c r="F88" s="213"/>
      <c r="G88" s="214"/>
      <c r="H88" s="214"/>
      <c r="I88" s="92"/>
      <c r="J88" s="92"/>
      <c r="K88" s="92"/>
      <c r="L88" s="92"/>
      <c r="M88" s="92"/>
      <c r="N88" s="92"/>
      <c r="O88" s="92"/>
      <c r="P88" s="92"/>
      <c r="Q88" s="92"/>
      <c r="R88" s="192">
        <f t="shared" si="14"/>
        <v>0</v>
      </c>
      <c r="S88" s="93" t="e">
        <f>VLOOKUP(AC88&amp;"-"&amp;R88,CATEGORIE!AG:AH,2,FALSE)</f>
        <v>#N/A</v>
      </c>
      <c r="T88" s="192">
        <f t="shared" si="15"/>
        <v>1900</v>
      </c>
      <c r="U88" s="163">
        <f t="shared" si="16"/>
        <v>117</v>
      </c>
      <c r="V88" s="163">
        <f t="shared" si="17"/>
        <v>117</v>
      </c>
      <c r="W88" s="163" t="str">
        <f>IF($C$1&lt;&gt;"",VLOOKUP(Singoli!$U$9:$U$108,CATEGORIE!O:P,2),IF($C$2&lt;&gt;"",VLOOKUP(Singoli!$U$9:$U$108,CATEGORIE!FM:FN,2)))</f>
        <v>MAS</v>
      </c>
      <c r="X88" s="93" t="str">
        <f>VLOOKUP(Singoli!$U$9:$U$108,CATEGORIE!D:E,2)</f>
        <v>SEN</v>
      </c>
      <c r="Y88" s="163" t="e">
        <f>VLOOKUP(H88,CATEGORIE!F$2:G$14,2,FALSE)</f>
        <v>#N/A</v>
      </c>
      <c r="Z88" s="163" t="str">
        <f>IF(Singoli!$V88&gt;12,"NONPART",IF(Singoli!$V88&lt;=8,VLOOKUP(Singoli!$V88,CATEGORIE!BX$8:BY$15,2,FALSE),VLOOKUP(Singoli!$V88,CATEGORIE!CK$8:CL$11,2,FALSE)))</f>
        <v>NONPART</v>
      </c>
      <c r="AA88" s="163" t="str">
        <f>IF(Singoli!$Z88="NONPART","NONPART",IF(Singoli!$V88&lt;=8,VLOOKUP(H88,CATEGORIE!BZ$8:CA$20,2,FALSE),VLOOKUP(H88,CATEGORIE!CM$8:CN$20,2,FALSE)))</f>
        <v>NONPART</v>
      </c>
      <c r="AB88" s="93" t="e">
        <f t="shared" si="18"/>
        <v>#N/A</v>
      </c>
      <c r="AC88" s="93" t="e">
        <f t="shared" si="19"/>
        <v>#N/A</v>
      </c>
      <c r="AD88" s="163" t="e">
        <f>VLOOKUP(Singoli!$AC$9:$AC$108,CATEGORIE!K$3:M$34,3,FALSE)</f>
        <v>#N/A</v>
      </c>
      <c r="AE88" s="90" t="e">
        <f>CONCATENATE(Singoli!$W$9:$W$108,Singoli!$Y$9:$Y$108,Singoli!$G$9:$G$108)</f>
        <v>#N/A</v>
      </c>
      <c r="AF88" s="93">
        <f>IF(Singoli!$Z88&lt;&gt;"NONPART",CONCATENATE(Singoli!$Z88,Singoli!$AA$9:$AA$108,Singoli!$G$9:$G$108),"")</f>
      </c>
      <c r="AG88" s="129">
        <f>_xlfn.IFERROR(IF(Singoli!$AF88="","",(IF(AA88="U",VLOOKUP(Singoli!$AF88,CATEGORIE!$CE$8:$CF$12,2,FALSE),VLOOKUP(Singoli!$AF88,CATEGORIE!$CR$8:$CS$15,2,FALSE)))),0)</f>
      </c>
      <c r="AH88" s="129">
        <f>_xlfn.IFERROR(IF(Singoli!$AC88&lt;&gt;"",VLOOKUP(Singoli!$AC88,CATEGORIE!$K$3:$L$34,2,FALSE),""),0)</f>
        <v>0</v>
      </c>
      <c r="AI88" s="129">
        <f>_xlfn.IFERROR(IF(Singoli!$AE88&lt;&gt;"",IF($C$1&lt;&gt;"",(VLOOKUP(Singoli!$AE88,CATEGORIE!$T$3:$U$26,2,FALSE)),IF($C$2&lt;&gt;"",(VLOOKUP(Singoli!$AE88,CATEGORIE!$FR$3:$FS$31,2,FALSE))))),"")</f>
      </c>
      <c r="AJ88" s="90">
        <f>IF(Singoli!$I88=0,"",_xlfn.IFERROR(Singoli!$AH88&amp;" "&amp;S88,0))</f>
      </c>
      <c r="AK88" s="90">
        <f>_xlfn.IFERROR(IF(Singoli!$AE88&lt;&gt;"",IF($C$1&lt;&gt;"",(VLOOKUP(Singoli!$AE88,CATEGORIE!$T$3:$U$26,2,FALSE)),IF($C$2&lt;&gt;"",(VLOOKUP(Singoli!$AE88,CATEGORIE!$CE$54:$CF$69,2,FALSE))))),"")</f>
      </c>
      <c r="AL88" s="129"/>
      <c r="AM88" s="239" t="e">
        <f>VLOOKUP(Singoli!$AE88,CATEGORIE!CE$54:CI$69,5,FALSE)</f>
        <v>#N/A</v>
      </c>
    </row>
    <row r="89" spans="1:39" ht="24.75" customHeight="1">
      <c r="A89" s="91"/>
      <c r="B89" s="185"/>
      <c r="C89" s="187"/>
      <c r="D89" s="194" t="str">
        <f>Singoli!$C$9:$C$108&amp;" "&amp;Singoli!$B$9:$B$108</f>
        <v> </v>
      </c>
      <c r="E89" s="192">
        <f t="shared" si="20"/>
        <v>0</v>
      </c>
      <c r="F89" s="213"/>
      <c r="G89" s="214"/>
      <c r="H89" s="214"/>
      <c r="I89" s="92"/>
      <c r="J89" s="92"/>
      <c r="K89" s="92"/>
      <c r="L89" s="92"/>
      <c r="M89" s="92"/>
      <c r="N89" s="92"/>
      <c r="O89" s="92"/>
      <c r="P89" s="92"/>
      <c r="Q89" s="92"/>
      <c r="R89" s="192">
        <f t="shared" si="14"/>
        <v>0</v>
      </c>
      <c r="S89" s="93" t="e">
        <f>VLOOKUP(AC89&amp;"-"&amp;R89,CATEGORIE!AG:AH,2,FALSE)</f>
        <v>#N/A</v>
      </c>
      <c r="T89" s="192">
        <f t="shared" si="15"/>
        <v>1900</v>
      </c>
      <c r="U89" s="163">
        <f t="shared" si="16"/>
        <v>117</v>
      </c>
      <c r="V89" s="163">
        <f t="shared" si="17"/>
        <v>117</v>
      </c>
      <c r="W89" s="163" t="str">
        <f>IF($C$1&lt;&gt;"",VLOOKUP(Singoli!$U$9:$U$108,CATEGORIE!O:P,2),IF($C$2&lt;&gt;"",VLOOKUP(Singoli!$U$9:$U$108,CATEGORIE!FM:FN,2)))</f>
        <v>MAS</v>
      </c>
      <c r="X89" s="93" t="str">
        <f>VLOOKUP(Singoli!$U$9:$U$108,CATEGORIE!D:E,2)</f>
        <v>SEN</v>
      </c>
      <c r="Y89" s="163" t="e">
        <f>VLOOKUP(H89,CATEGORIE!F$2:G$14,2,FALSE)</f>
        <v>#N/A</v>
      </c>
      <c r="Z89" s="163" t="str">
        <f>IF(Singoli!$V89&gt;12,"NONPART",IF(Singoli!$V89&lt;=8,VLOOKUP(Singoli!$V89,CATEGORIE!BX$8:BY$15,2,FALSE),VLOOKUP(Singoli!$V89,CATEGORIE!CK$8:CL$11,2,FALSE)))</f>
        <v>NONPART</v>
      </c>
      <c r="AA89" s="163" t="str">
        <f>IF(Singoli!$Z89="NONPART","NONPART",IF(Singoli!$V89&lt;=8,VLOOKUP(H89,CATEGORIE!BZ$8:CA$20,2,FALSE),VLOOKUP(H89,CATEGORIE!CM$8:CN$20,2,FALSE)))</f>
        <v>NONPART</v>
      </c>
      <c r="AB89" s="93" t="e">
        <f t="shared" si="18"/>
        <v>#N/A</v>
      </c>
      <c r="AC89" s="93" t="e">
        <f t="shared" si="19"/>
        <v>#N/A</v>
      </c>
      <c r="AD89" s="163" t="e">
        <f>VLOOKUP(Singoli!$AC$9:$AC$108,CATEGORIE!K$3:M$34,3,FALSE)</f>
        <v>#N/A</v>
      </c>
      <c r="AE89" s="90" t="e">
        <f>CONCATENATE(Singoli!$W$9:$W$108,Singoli!$Y$9:$Y$108,Singoli!$G$9:$G$108)</f>
        <v>#N/A</v>
      </c>
      <c r="AF89" s="93">
        <f>IF(Singoli!$Z89&lt;&gt;"NONPART",CONCATENATE(Singoli!$Z89,Singoli!$AA$9:$AA$108,Singoli!$G$9:$G$108),"")</f>
      </c>
      <c r="AG89" s="129">
        <f>_xlfn.IFERROR(IF(Singoli!$AF89="","",(IF(AA89="U",VLOOKUP(Singoli!$AF89,CATEGORIE!$CE$8:$CF$12,2,FALSE),VLOOKUP(Singoli!$AF89,CATEGORIE!$CR$8:$CS$15,2,FALSE)))),0)</f>
      </c>
      <c r="AH89" s="129">
        <f>_xlfn.IFERROR(IF(Singoli!$AC89&lt;&gt;"",VLOOKUP(Singoli!$AC89,CATEGORIE!$K$3:$L$34,2,FALSE),""),0)</f>
        <v>0</v>
      </c>
      <c r="AI89" s="129">
        <f>_xlfn.IFERROR(IF(Singoli!$AE89&lt;&gt;"",IF($C$1&lt;&gt;"",(VLOOKUP(Singoli!$AE89,CATEGORIE!$T$3:$U$26,2,FALSE)),IF($C$2&lt;&gt;"",(VLOOKUP(Singoli!$AE89,CATEGORIE!$FR$3:$FS$31,2,FALSE))))),"")</f>
      </c>
      <c r="AJ89" s="90">
        <f>IF(Singoli!$I89=0,"",_xlfn.IFERROR(Singoli!$AH89&amp;" "&amp;S89,0))</f>
      </c>
      <c r="AK89" s="90">
        <f>_xlfn.IFERROR(IF(Singoli!$AE89&lt;&gt;"",IF($C$1&lt;&gt;"",(VLOOKUP(Singoli!$AE89,CATEGORIE!$T$3:$U$26,2,FALSE)),IF($C$2&lt;&gt;"",(VLOOKUP(Singoli!$AE89,CATEGORIE!$CE$54:$CF$69,2,FALSE))))),"")</f>
      </c>
      <c r="AL89" s="129"/>
      <c r="AM89" s="239" t="e">
        <f>VLOOKUP(Singoli!$AE89,CATEGORIE!CE$54:CI$69,5,FALSE)</f>
        <v>#N/A</v>
      </c>
    </row>
    <row r="90" spans="1:39" ht="24.75" customHeight="1">
      <c r="A90" s="91"/>
      <c r="B90" s="185"/>
      <c r="C90" s="187"/>
      <c r="D90" s="194" t="str">
        <f>Singoli!$C$9:$C$108&amp;" "&amp;Singoli!$B$9:$B$108</f>
        <v> </v>
      </c>
      <c r="E90" s="212">
        <f t="shared" si="20"/>
        <v>0</v>
      </c>
      <c r="F90" s="213"/>
      <c r="G90" s="214"/>
      <c r="H90" s="214"/>
      <c r="I90" s="92"/>
      <c r="J90" s="92"/>
      <c r="K90" s="92"/>
      <c r="L90" s="92"/>
      <c r="M90" s="92"/>
      <c r="N90" s="92"/>
      <c r="O90" s="92"/>
      <c r="P90" s="92"/>
      <c r="Q90" s="92"/>
      <c r="R90" s="192">
        <f aca="true" t="shared" si="21" ref="R90:R108">ROUNDUP(I90,0)</f>
        <v>0</v>
      </c>
      <c r="S90" s="93" t="e">
        <f>VLOOKUP(AC90&amp;"-"&amp;R90,CATEGORIE!AG:AH,2,FALSE)</f>
        <v>#N/A</v>
      </c>
      <c r="T90" s="192">
        <f aca="true" t="shared" si="22" ref="T90:T108">YEAR(F90)</f>
        <v>1900</v>
      </c>
      <c r="U90" s="163">
        <f aca="true" t="shared" si="23" ref="U90:U108">V90</f>
        <v>117</v>
      </c>
      <c r="V90" s="163">
        <f aca="true" t="shared" si="24" ref="V90:V108">$I$6-T90</f>
        <v>117</v>
      </c>
      <c r="W90" s="163" t="str">
        <f>IF($C$1&lt;&gt;"",VLOOKUP(Singoli!$U$9:$U$108,CATEGORIE!O:P,2),IF($C$2&lt;&gt;"",VLOOKUP(Singoli!$U$9:$U$108,CATEGORIE!FM:FN,2)))</f>
        <v>MAS</v>
      </c>
      <c r="X90" s="93" t="str">
        <f>VLOOKUP(Singoli!$U$9:$U$108,CATEGORIE!D:E,2)</f>
        <v>SEN</v>
      </c>
      <c r="Y90" s="163" t="e">
        <f>VLOOKUP(H90,CATEGORIE!F$2:G$14,2,FALSE)</f>
        <v>#N/A</v>
      </c>
      <c r="Z90" s="163" t="str">
        <f>IF(Singoli!$V90&gt;12,"NONPART",IF(Singoli!$V90&lt;=8,VLOOKUP(Singoli!$V90,CATEGORIE!BX$8:BY$15,2,FALSE),VLOOKUP(Singoli!$V90,CATEGORIE!CK$8:CL$11,2,FALSE)))</f>
        <v>NONPART</v>
      </c>
      <c r="AA90" s="163" t="str">
        <f>IF(Singoli!$Z90="NONPART","NONPART",IF(Singoli!$V90&lt;=8,VLOOKUP(H90,CATEGORIE!BZ$8:CA$20,2,FALSE),VLOOKUP(H90,CATEGORIE!CM$8:CN$20,2,FALSE)))</f>
        <v>NONPART</v>
      </c>
      <c r="AB90" s="93" t="e">
        <f aca="true" t="shared" si="25" ref="AB90:AB108">CONCATENATE(X90&amp;Y90)</f>
        <v>#N/A</v>
      </c>
      <c r="AC90" s="90" t="e">
        <f aca="true" t="shared" si="26" ref="AC90:AC108">CONCATENATE(X90&amp;Y90&amp;G90)</f>
        <v>#N/A</v>
      </c>
      <c r="AD90" s="163" t="e">
        <f>VLOOKUP(Singoli!$AC$9:$AC$108,CATEGORIE!K$3:M$34,3,FALSE)</f>
        <v>#N/A</v>
      </c>
      <c r="AE90" s="90" t="e">
        <f>CONCATENATE(Singoli!$W$9:$W$108,Singoli!$Y$9:$Y$108,Singoli!$G$9:$G$108)</f>
        <v>#N/A</v>
      </c>
      <c r="AF90" s="93">
        <f>IF(Singoli!$Z90&lt;&gt;"NONPART",CONCATENATE(Singoli!$Z90,Singoli!$AA$9:$AA$108,Singoli!$G$9:$G$108),"")</f>
      </c>
      <c r="AG90" s="129">
        <f>_xlfn.IFERROR(IF(Singoli!$AF90="","",(IF(AA90="U",VLOOKUP(Singoli!$AF90,CATEGORIE!$CE$8:$CF$12,2,FALSE),VLOOKUP(Singoli!$AF90,CATEGORIE!$CR$8:$CS$15,2,FALSE)))),0)</f>
      </c>
      <c r="AH90" s="129">
        <f>_xlfn.IFERROR(IF(Singoli!$AC90&lt;&gt;"",VLOOKUP(Singoli!$AC90,CATEGORIE!$K$3:$L$34,2,FALSE),""),0)</f>
        <v>0</v>
      </c>
      <c r="AI90" s="129">
        <f>_xlfn.IFERROR(IF(Singoli!$AE90&lt;&gt;"",IF($C$1&lt;&gt;"",(VLOOKUP(Singoli!$AE90,CATEGORIE!$T$3:$U$26,2,FALSE)),IF($C$2&lt;&gt;"",(VLOOKUP(Singoli!$AE90,CATEGORIE!$FR$3:$FS$31,2,FALSE))))),"")</f>
      </c>
      <c r="AJ90" s="90">
        <f>IF(Singoli!$I90=0,"",_xlfn.IFERROR(Singoli!$AH90&amp;" "&amp;S90,0))</f>
      </c>
      <c r="AK90" s="90">
        <f>_xlfn.IFERROR(IF(Singoli!$AE90&lt;&gt;"",IF($C$1&lt;&gt;"",(VLOOKUP(Singoli!$AE90,CATEGORIE!$T$3:$U$26,2,FALSE)),IF($C$2&lt;&gt;"",(VLOOKUP(Singoli!$AE90,CATEGORIE!$CE$54:$CF$69,2,FALSE))))),"")</f>
      </c>
      <c r="AL90" s="129"/>
      <c r="AM90" s="239" t="e">
        <f>VLOOKUP(Singoli!$AE90,CATEGORIE!CE$54:CI$69,5,FALSE)</f>
        <v>#N/A</v>
      </c>
    </row>
    <row r="91" spans="1:39" ht="24.75" customHeight="1">
      <c r="A91" s="91"/>
      <c r="B91" s="185"/>
      <c r="C91" s="187"/>
      <c r="D91" s="194" t="str">
        <f>Singoli!$C$9:$C$108&amp;" "&amp;Singoli!$B$9:$B$108</f>
        <v> </v>
      </c>
      <c r="E91" s="212">
        <f t="shared" si="20"/>
        <v>0</v>
      </c>
      <c r="F91" s="213"/>
      <c r="G91" s="214"/>
      <c r="H91" s="214"/>
      <c r="I91" s="92"/>
      <c r="J91" s="92"/>
      <c r="K91" s="92"/>
      <c r="L91" s="92"/>
      <c r="M91" s="92"/>
      <c r="N91" s="92"/>
      <c r="O91" s="92"/>
      <c r="P91" s="92"/>
      <c r="Q91" s="92"/>
      <c r="R91" s="192">
        <f t="shared" si="21"/>
        <v>0</v>
      </c>
      <c r="S91" s="93" t="e">
        <f>VLOOKUP(AC91&amp;"-"&amp;R91,CATEGORIE!AG:AH,2,FALSE)</f>
        <v>#N/A</v>
      </c>
      <c r="T91" s="192">
        <f t="shared" si="22"/>
        <v>1900</v>
      </c>
      <c r="U91" s="163">
        <f t="shared" si="23"/>
        <v>117</v>
      </c>
      <c r="V91" s="163">
        <f t="shared" si="24"/>
        <v>117</v>
      </c>
      <c r="W91" s="163" t="str">
        <f>IF($C$1&lt;&gt;"",VLOOKUP(Singoli!$U$9:$U$108,CATEGORIE!O:P,2),IF($C$2&lt;&gt;"",VLOOKUP(Singoli!$U$9:$U$108,CATEGORIE!FM:FN,2)))</f>
        <v>MAS</v>
      </c>
      <c r="X91" s="93" t="str">
        <f>VLOOKUP(Singoli!$U$9:$U$108,CATEGORIE!D:E,2)</f>
        <v>SEN</v>
      </c>
      <c r="Y91" s="163" t="e">
        <f>VLOOKUP(H91,CATEGORIE!F$2:G$14,2,FALSE)</f>
        <v>#N/A</v>
      </c>
      <c r="Z91" s="163" t="str">
        <f>IF(Singoli!$V91&gt;12,"NONPART",IF(Singoli!$V91&lt;=8,VLOOKUP(Singoli!$V91,CATEGORIE!BX$8:BY$15,2,FALSE),VLOOKUP(Singoli!$V91,CATEGORIE!CK$8:CL$11,2,FALSE)))</f>
        <v>NONPART</v>
      </c>
      <c r="AA91" s="163" t="str">
        <f>IF(Singoli!$Z91="NONPART","NONPART",IF(Singoli!$V91&lt;=8,VLOOKUP(H91,CATEGORIE!BZ$8:CA$20,2,FALSE),VLOOKUP(H91,CATEGORIE!CM$8:CN$20,2,FALSE)))</f>
        <v>NONPART</v>
      </c>
      <c r="AB91" s="93" t="e">
        <f t="shared" si="25"/>
        <v>#N/A</v>
      </c>
      <c r="AC91" s="90" t="e">
        <f t="shared" si="26"/>
        <v>#N/A</v>
      </c>
      <c r="AD91" s="163" t="e">
        <f>VLOOKUP(Singoli!$AC$9:$AC$108,CATEGORIE!K$3:M$34,3,FALSE)</f>
        <v>#N/A</v>
      </c>
      <c r="AE91" s="90" t="e">
        <f>CONCATENATE(Singoli!$W$9:$W$108,Singoli!$Y$9:$Y$108,Singoli!$G$9:$G$108)</f>
        <v>#N/A</v>
      </c>
      <c r="AF91" s="93">
        <f>IF(Singoli!$Z91&lt;&gt;"NONPART",CONCATENATE(Singoli!$Z91,Singoli!$AA$9:$AA$108,Singoli!$G$9:$G$108),"")</f>
      </c>
      <c r="AG91" s="129">
        <f>_xlfn.IFERROR(IF(Singoli!$AF91="","",(IF(AA91="U",VLOOKUP(Singoli!$AF91,CATEGORIE!$CE$8:$CF$12,2,FALSE),VLOOKUP(Singoli!$AF91,CATEGORIE!$CR$8:$CS$15,2,FALSE)))),0)</f>
      </c>
      <c r="AH91" s="129">
        <f>_xlfn.IFERROR(IF(Singoli!$AC91&lt;&gt;"",VLOOKUP(Singoli!$AC91,CATEGORIE!$K$3:$L$34,2,FALSE),""),0)</f>
        <v>0</v>
      </c>
      <c r="AI91" s="129">
        <f>_xlfn.IFERROR(IF(Singoli!$AE91&lt;&gt;"",IF($C$1&lt;&gt;"",(VLOOKUP(Singoli!$AE91,CATEGORIE!$T$3:$U$26,2,FALSE)),IF($C$2&lt;&gt;"",(VLOOKUP(Singoli!$AE91,CATEGORIE!$FR$3:$FS$31,2,FALSE))))),"")</f>
      </c>
      <c r="AJ91" s="90">
        <f>IF(Singoli!$I91=0,"",_xlfn.IFERROR(Singoli!$AH91&amp;" "&amp;S91,0))</f>
      </c>
      <c r="AK91" s="90">
        <f>_xlfn.IFERROR(IF(Singoli!$AE91&lt;&gt;"",IF($C$1&lt;&gt;"",(VLOOKUP(Singoli!$AE91,CATEGORIE!$T$3:$U$26,2,FALSE)),IF($C$2&lt;&gt;"",(VLOOKUP(Singoli!$AE91,CATEGORIE!$CE$54:$CF$69,2,FALSE))))),"")</f>
      </c>
      <c r="AL91" s="129"/>
      <c r="AM91" s="239" t="e">
        <f>VLOOKUP(Singoli!$AE91,CATEGORIE!CE$54:CI$69,5,FALSE)</f>
        <v>#N/A</v>
      </c>
    </row>
    <row r="92" spans="1:39" ht="24.75" customHeight="1">
      <c r="A92" s="91"/>
      <c r="B92" s="185"/>
      <c r="C92" s="187"/>
      <c r="D92" s="194" t="str">
        <f>Singoli!$C$9:$C$108&amp;" "&amp;Singoli!$B$9:$B$108</f>
        <v> </v>
      </c>
      <c r="E92" s="212">
        <f t="shared" si="20"/>
        <v>0</v>
      </c>
      <c r="F92" s="213"/>
      <c r="G92" s="214"/>
      <c r="H92" s="214"/>
      <c r="I92" s="92"/>
      <c r="J92" s="92"/>
      <c r="K92" s="92"/>
      <c r="L92" s="92"/>
      <c r="M92" s="92"/>
      <c r="N92" s="92"/>
      <c r="O92" s="92"/>
      <c r="P92" s="92"/>
      <c r="Q92" s="92"/>
      <c r="R92" s="192">
        <f t="shared" si="21"/>
        <v>0</v>
      </c>
      <c r="S92" s="93" t="e">
        <f>VLOOKUP(AC92&amp;"-"&amp;R92,CATEGORIE!AG:AH,2,FALSE)</f>
        <v>#N/A</v>
      </c>
      <c r="T92" s="192">
        <f t="shared" si="22"/>
        <v>1900</v>
      </c>
      <c r="U92" s="163">
        <f t="shared" si="23"/>
        <v>117</v>
      </c>
      <c r="V92" s="163">
        <f t="shared" si="24"/>
        <v>117</v>
      </c>
      <c r="W92" s="163" t="str">
        <f>IF($C$1&lt;&gt;"",VLOOKUP(Singoli!$U$9:$U$108,CATEGORIE!O:P,2),IF($C$2&lt;&gt;"",VLOOKUP(Singoli!$U$9:$U$108,CATEGORIE!FM:FN,2)))</f>
        <v>MAS</v>
      </c>
      <c r="X92" s="93" t="str">
        <f>VLOOKUP(Singoli!$U$9:$U$108,CATEGORIE!D:E,2)</f>
        <v>SEN</v>
      </c>
      <c r="Y92" s="163" t="e">
        <f>VLOOKUP(H92,CATEGORIE!F$2:G$14,2,FALSE)</f>
        <v>#N/A</v>
      </c>
      <c r="Z92" s="163" t="str">
        <f>IF(Singoli!$V92&gt;12,"NONPART",IF(Singoli!$V92&lt;=8,VLOOKUP(Singoli!$V92,CATEGORIE!BX$8:BY$15,2,FALSE),VLOOKUP(Singoli!$V92,CATEGORIE!CK$8:CL$11,2,FALSE)))</f>
        <v>NONPART</v>
      </c>
      <c r="AA92" s="163" t="str">
        <f>IF(Singoli!$Z92="NONPART","NONPART",IF(Singoli!$V92&lt;=8,VLOOKUP(H92,CATEGORIE!BZ$8:CA$20,2,FALSE),VLOOKUP(H92,CATEGORIE!CM$8:CN$20,2,FALSE)))</f>
        <v>NONPART</v>
      </c>
      <c r="AB92" s="93" t="e">
        <f t="shared" si="25"/>
        <v>#N/A</v>
      </c>
      <c r="AC92" s="90" t="e">
        <f t="shared" si="26"/>
        <v>#N/A</v>
      </c>
      <c r="AD92" s="163" t="e">
        <f>VLOOKUP(Singoli!$AC$9:$AC$108,CATEGORIE!K$3:M$34,3,FALSE)</f>
        <v>#N/A</v>
      </c>
      <c r="AE92" s="90" t="e">
        <f>CONCATENATE(Singoli!$W$9:$W$108,Singoli!$Y$9:$Y$108,Singoli!$G$9:$G$108)</f>
        <v>#N/A</v>
      </c>
      <c r="AF92" s="93">
        <f>IF(Singoli!$Z92&lt;&gt;"NONPART",CONCATENATE(Singoli!$Z92,Singoli!$AA$9:$AA$108,Singoli!$G$9:$G$108),"")</f>
      </c>
      <c r="AG92" s="129">
        <f>_xlfn.IFERROR(IF(Singoli!$AF92="","",(IF(AA92="U",VLOOKUP(Singoli!$AF92,CATEGORIE!$CE$8:$CF$12,2,FALSE),VLOOKUP(Singoli!$AF92,CATEGORIE!$CR$8:$CS$15,2,FALSE)))),0)</f>
      </c>
      <c r="AH92" s="129">
        <f>_xlfn.IFERROR(IF(Singoli!$AC92&lt;&gt;"",VLOOKUP(Singoli!$AC92,CATEGORIE!$K$3:$L$34,2,FALSE),""),0)</f>
        <v>0</v>
      </c>
      <c r="AI92" s="129">
        <f>_xlfn.IFERROR(IF(Singoli!$AE92&lt;&gt;"",IF($C$1&lt;&gt;"",(VLOOKUP(Singoli!$AE92,CATEGORIE!$T$3:$U$26,2,FALSE)),IF($C$2&lt;&gt;"",(VLOOKUP(Singoli!$AE92,CATEGORIE!$FR$3:$FS$31,2,FALSE))))),"")</f>
      </c>
      <c r="AJ92" s="90">
        <f>IF(Singoli!$I92=0,"",_xlfn.IFERROR(Singoli!$AH92&amp;" "&amp;S92,0))</f>
      </c>
      <c r="AK92" s="90">
        <f>_xlfn.IFERROR(IF(Singoli!$AE92&lt;&gt;"",IF($C$1&lt;&gt;"",(VLOOKUP(Singoli!$AE92,CATEGORIE!$T$3:$U$26,2,FALSE)),IF($C$2&lt;&gt;"",(VLOOKUP(Singoli!$AE92,CATEGORIE!$CE$54:$CF$69,2,FALSE))))),"")</f>
      </c>
      <c r="AL92" s="129"/>
      <c r="AM92" s="239" t="e">
        <f>VLOOKUP(Singoli!$AE92,CATEGORIE!CE$54:CI$69,5,FALSE)</f>
        <v>#N/A</v>
      </c>
    </row>
    <row r="93" spans="1:39" ht="24.75" customHeight="1">
      <c r="A93" s="91"/>
      <c r="B93" s="185"/>
      <c r="C93" s="187"/>
      <c r="D93" s="194" t="str">
        <f>Singoli!$C$9:$C$108&amp;" "&amp;Singoli!$B$9:$B$108</f>
        <v> </v>
      </c>
      <c r="E93" s="212">
        <f t="shared" si="20"/>
        <v>0</v>
      </c>
      <c r="F93" s="213"/>
      <c r="G93" s="214"/>
      <c r="H93" s="214"/>
      <c r="I93" s="92"/>
      <c r="J93" s="92"/>
      <c r="K93" s="92"/>
      <c r="L93" s="92"/>
      <c r="M93" s="92"/>
      <c r="N93" s="92"/>
      <c r="O93" s="92"/>
      <c r="P93" s="92"/>
      <c r="Q93" s="92"/>
      <c r="R93" s="192">
        <f t="shared" si="21"/>
        <v>0</v>
      </c>
      <c r="S93" s="93" t="e">
        <f>VLOOKUP(AC93&amp;"-"&amp;R93,CATEGORIE!AG:AH,2,FALSE)</f>
        <v>#N/A</v>
      </c>
      <c r="T93" s="192">
        <f t="shared" si="22"/>
        <v>1900</v>
      </c>
      <c r="U93" s="163">
        <f t="shared" si="23"/>
        <v>117</v>
      </c>
      <c r="V93" s="163">
        <f t="shared" si="24"/>
        <v>117</v>
      </c>
      <c r="W93" s="163" t="str">
        <f>IF($C$1&lt;&gt;"",VLOOKUP(Singoli!$U$9:$U$108,CATEGORIE!O:P,2),IF($C$2&lt;&gt;"",VLOOKUP(Singoli!$U$9:$U$108,CATEGORIE!FM:FN,2)))</f>
        <v>MAS</v>
      </c>
      <c r="X93" s="93" t="str">
        <f>VLOOKUP(Singoli!$U$9:$U$108,CATEGORIE!D:E,2)</f>
        <v>SEN</v>
      </c>
      <c r="Y93" s="163" t="e">
        <f>VLOOKUP(H93,CATEGORIE!F$2:G$14,2,FALSE)</f>
        <v>#N/A</v>
      </c>
      <c r="Z93" s="163" t="str">
        <f>IF(Singoli!$V93&gt;12,"NONPART",IF(Singoli!$V93&lt;=8,VLOOKUP(Singoli!$V93,CATEGORIE!BX$8:BY$15,2,FALSE),VLOOKUP(Singoli!$V93,CATEGORIE!CK$8:CL$11,2,FALSE)))</f>
        <v>NONPART</v>
      </c>
      <c r="AA93" s="163" t="str">
        <f>IF(Singoli!$Z93="NONPART","NONPART",IF(Singoli!$V93&lt;=8,VLOOKUP(H93,CATEGORIE!BZ$8:CA$20,2,FALSE),VLOOKUP(H93,CATEGORIE!CM$8:CN$20,2,FALSE)))</f>
        <v>NONPART</v>
      </c>
      <c r="AB93" s="93" t="e">
        <f t="shared" si="25"/>
        <v>#N/A</v>
      </c>
      <c r="AC93" s="90" t="e">
        <f t="shared" si="26"/>
        <v>#N/A</v>
      </c>
      <c r="AD93" s="163" t="e">
        <f>VLOOKUP(Singoli!$AC$9:$AC$108,CATEGORIE!K$3:M$34,3,FALSE)</f>
        <v>#N/A</v>
      </c>
      <c r="AE93" s="90" t="e">
        <f>CONCATENATE(Singoli!$W$9:$W$108,Singoli!$Y$9:$Y$108,Singoli!$G$9:$G$108)</f>
        <v>#N/A</v>
      </c>
      <c r="AF93" s="93">
        <f>IF(Singoli!$Z93&lt;&gt;"NONPART",CONCATENATE(Singoli!$Z93,Singoli!$AA$9:$AA$108,Singoli!$G$9:$G$108),"")</f>
      </c>
      <c r="AG93" s="129">
        <f>_xlfn.IFERROR(IF(Singoli!$AF93="","",(IF(AA93="U",VLOOKUP(Singoli!$AF93,CATEGORIE!$CE$8:$CF$12,2,FALSE),VLOOKUP(Singoli!$AF93,CATEGORIE!$CR$8:$CS$15,2,FALSE)))),0)</f>
      </c>
      <c r="AH93" s="129">
        <f>_xlfn.IFERROR(IF(Singoli!$AC93&lt;&gt;"",VLOOKUP(Singoli!$AC93,CATEGORIE!$K$3:$L$34,2,FALSE),""),0)</f>
        <v>0</v>
      </c>
      <c r="AI93" s="129">
        <f>_xlfn.IFERROR(IF(Singoli!$AE93&lt;&gt;"",IF($C$1&lt;&gt;"",(VLOOKUP(Singoli!$AE93,CATEGORIE!$T$3:$U$26,2,FALSE)),IF($C$2&lt;&gt;"",(VLOOKUP(Singoli!$AE93,CATEGORIE!$FR$3:$FS$31,2,FALSE))))),"")</f>
      </c>
      <c r="AJ93" s="90">
        <f>IF(Singoli!$I93=0,"",_xlfn.IFERROR(Singoli!$AH93&amp;" "&amp;S93,0))</f>
      </c>
      <c r="AK93" s="90">
        <f>_xlfn.IFERROR(IF(Singoli!$AE93&lt;&gt;"",IF($C$1&lt;&gt;"",(VLOOKUP(Singoli!$AE93,CATEGORIE!$T$3:$U$26,2,FALSE)),IF($C$2&lt;&gt;"",(VLOOKUP(Singoli!$AE93,CATEGORIE!$CE$54:$CF$69,2,FALSE))))),"")</f>
      </c>
      <c r="AL93" s="129"/>
      <c r="AM93" s="239" t="e">
        <f>VLOOKUP(Singoli!$AE93,CATEGORIE!CE$54:CI$69,5,FALSE)</f>
        <v>#N/A</v>
      </c>
    </row>
    <row r="94" spans="1:39" ht="24.75" customHeight="1">
      <c r="A94" s="91"/>
      <c r="B94" s="185"/>
      <c r="C94" s="187"/>
      <c r="D94" s="194" t="str">
        <f>Singoli!$C$9:$C$108&amp;" "&amp;Singoli!$B$9:$B$108</f>
        <v> </v>
      </c>
      <c r="E94" s="212">
        <f t="shared" si="20"/>
        <v>0</v>
      </c>
      <c r="F94" s="213"/>
      <c r="G94" s="214"/>
      <c r="H94" s="214"/>
      <c r="I94" s="92"/>
      <c r="J94" s="92"/>
      <c r="K94" s="92"/>
      <c r="L94" s="92"/>
      <c r="M94" s="92"/>
      <c r="N94" s="92"/>
      <c r="O94" s="92"/>
      <c r="P94" s="92"/>
      <c r="Q94" s="92"/>
      <c r="R94" s="192">
        <f t="shared" si="21"/>
        <v>0</v>
      </c>
      <c r="S94" s="93" t="e">
        <f>VLOOKUP(AC94&amp;"-"&amp;R94,CATEGORIE!AG:AH,2,FALSE)</f>
        <v>#N/A</v>
      </c>
      <c r="T94" s="192">
        <f t="shared" si="22"/>
        <v>1900</v>
      </c>
      <c r="U94" s="163">
        <f t="shared" si="23"/>
        <v>117</v>
      </c>
      <c r="V94" s="163">
        <f t="shared" si="24"/>
        <v>117</v>
      </c>
      <c r="W94" s="163" t="str">
        <f>IF($C$1&lt;&gt;"",VLOOKUP(Singoli!$U$9:$U$108,CATEGORIE!O:P,2),IF($C$2&lt;&gt;"",VLOOKUP(Singoli!$U$9:$U$108,CATEGORIE!FM:FN,2)))</f>
        <v>MAS</v>
      </c>
      <c r="X94" s="93" t="str">
        <f>VLOOKUP(Singoli!$U$9:$U$108,CATEGORIE!D:E,2)</f>
        <v>SEN</v>
      </c>
      <c r="Y94" s="163" t="e">
        <f>VLOOKUP(H94,CATEGORIE!F$2:G$14,2,FALSE)</f>
        <v>#N/A</v>
      </c>
      <c r="Z94" s="163" t="str">
        <f>IF(Singoli!$V94&gt;12,"NONPART",IF(Singoli!$V94&lt;=8,VLOOKUP(Singoli!$V94,CATEGORIE!BX$8:BY$15,2,FALSE),VLOOKUP(Singoli!$V94,CATEGORIE!CK$8:CL$11,2,FALSE)))</f>
        <v>NONPART</v>
      </c>
      <c r="AA94" s="163" t="str">
        <f>IF(Singoli!$Z94="NONPART","NONPART",IF(Singoli!$V94&lt;=8,VLOOKUP(H94,CATEGORIE!BZ$8:CA$20,2,FALSE),VLOOKUP(H94,CATEGORIE!CM$8:CN$20,2,FALSE)))</f>
        <v>NONPART</v>
      </c>
      <c r="AB94" s="93" t="e">
        <f t="shared" si="25"/>
        <v>#N/A</v>
      </c>
      <c r="AC94" s="90" t="e">
        <f t="shared" si="26"/>
        <v>#N/A</v>
      </c>
      <c r="AD94" s="163" t="e">
        <f>VLOOKUP(Singoli!$AC$9:$AC$108,CATEGORIE!K$3:M$34,3,FALSE)</f>
        <v>#N/A</v>
      </c>
      <c r="AE94" s="90" t="e">
        <f>CONCATENATE(Singoli!$W$9:$W$108,Singoli!$Y$9:$Y$108,Singoli!$G$9:$G$108)</f>
        <v>#N/A</v>
      </c>
      <c r="AF94" s="93">
        <f>IF(Singoli!$Z94&lt;&gt;"NONPART",CONCATENATE(Singoli!$Z94,Singoli!$AA$9:$AA$108,Singoli!$G$9:$G$108),"")</f>
      </c>
      <c r="AG94" s="129">
        <f>_xlfn.IFERROR(IF(Singoli!$AF94="","",(IF(AA94="U",VLOOKUP(Singoli!$AF94,CATEGORIE!$CE$8:$CF$12,2,FALSE),VLOOKUP(Singoli!$AF94,CATEGORIE!$CR$8:$CS$15,2,FALSE)))),0)</f>
      </c>
      <c r="AH94" s="129">
        <f>_xlfn.IFERROR(IF(Singoli!$AC94&lt;&gt;"",VLOOKUP(Singoli!$AC94,CATEGORIE!$K$3:$L$34,2,FALSE),""),0)</f>
        <v>0</v>
      </c>
      <c r="AI94" s="129">
        <f>_xlfn.IFERROR(IF(Singoli!$AE94&lt;&gt;"",IF($C$1&lt;&gt;"",(VLOOKUP(Singoli!$AE94,CATEGORIE!$T$3:$U$26,2,FALSE)),IF($C$2&lt;&gt;"",(VLOOKUP(Singoli!$AE94,CATEGORIE!$FR$3:$FS$31,2,FALSE))))),"")</f>
      </c>
      <c r="AJ94" s="90">
        <f>IF(Singoli!$I94=0,"",_xlfn.IFERROR(Singoli!$AH94&amp;" "&amp;S94,0))</f>
      </c>
      <c r="AK94" s="90">
        <f>_xlfn.IFERROR(IF(Singoli!$AE94&lt;&gt;"",IF($C$1&lt;&gt;"",(VLOOKUP(Singoli!$AE94,CATEGORIE!$T$3:$U$26,2,FALSE)),IF($C$2&lt;&gt;"",(VLOOKUP(Singoli!$AE94,CATEGORIE!$CE$54:$CF$69,2,FALSE))))),"")</f>
      </c>
      <c r="AL94" s="129"/>
      <c r="AM94" s="239" t="e">
        <f>VLOOKUP(Singoli!$AE94,CATEGORIE!CE$54:CI$69,5,FALSE)</f>
        <v>#N/A</v>
      </c>
    </row>
    <row r="95" spans="1:39" ht="24.75" customHeight="1">
      <c r="A95" s="91"/>
      <c r="B95" s="185"/>
      <c r="C95" s="187"/>
      <c r="D95" s="194" t="str">
        <f>Singoli!$C$9:$C$108&amp;" "&amp;Singoli!$B$9:$B$108</f>
        <v> </v>
      </c>
      <c r="E95" s="212">
        <f t="shared" si="20"/>
        <v>0</v>
      </c>
      <c r="F95" s="213"/>
      <c r="G95" s="214"/>
      <c r="H95" s="214"/>
      <c r="I95" s="92"/>
      <c r="J95" s="92"/>
      <c r="K95" s="92"/>
      <c r="L95" s="92"/>
      <c r="M95" s="92"/>
      <c r="N95" s="92"/>
      <c r="O95" s="92"/>
      <c r="P95" s="92"/>
      <c r="Q95" s="92"/>
      <c r="R95" s="192">
        <f t="shared" si="21"/>
        <v>0</v>
      </c>
      <c r="S95" s="93" t="e">
        <f>VLOOKUP(AC95&amp;"-"&amp;R95,CATEGORIE!AG:AH,2,FALSE)</f>
        <v>#N/A</v>
      </c>
      <c r="T95" s="192">
        <f t="shared" si="22"/>
        <v>1900</v>
      </c>
      <c r="U95" s="163">
        <f t="shared" si="23"/>
        <v>117</v>
      </c>
      <c r="V95" s="163">
        <f t="shared" si="24"/>
        <v>117</v>
      </c>
      <c r="W95" s="163" t="str">
        <f>IF($C$1&lt;&gt;"",VLOOKUP(Singoli!$U$9:$U$108,CATEGORIE!O:P,2),IF($C$2&lt;&gt;"",VLOOKUP(Singoli!$U$9:$U$108,CATEGORIE!FM:FN,2)))</f>
        <v>MAS</v>
      </c>
      <c r="X95" s="93" t="str">
        <f>VLOOKUP(Singoli!$U$9:$U$108,CATEGORIE!D:E,2)</f>
        <v>SEN</v>
      </c>
      <c r="Y95" s="163" t="e">
        <f>VLOOKUP(H95,CATEGORIE!F$2:G$14,2,FALSE)</f>
        <v>#N/A</v>
      </c>
      <c r="Z95" s="163" t="str">
        <f>IF(Singoli!$V95&gt;12,"NONPART",IF(Singoli!$V95&lt;=8,VLOOKUP(Singoli!$V95,CATEGORIE!BX$8:BY$15,2,FALSE),VLOOKUP(Singoli!$V95,CATEGORIE!CK$8:CL$11,2,FALSE)))</f>
        <v>NONPART</v>
      </c>
      <c r="AA95" s="163" t="str">
        <f>IF(Singoli!$Z95="NONPART","NONPART",IF(Singoli!$V95&lt;=8,VLOOKUP(H95,CATEGORIE!BZ$8:CA$20,2,FALSE),VLOOKUP(H95,CATEGORIE!CM$8:CN$20,2,FALSE)))</f>
        <v>NONPART</v>
      </c>
      <c r="AB95" s="93" t="e">
        <f t="shared" si="25"/>
        <v>#N/A</v>
      </c>
      <c r="AC95" s="90" t="e">
        <f t="shared" si="26"/>
        <v>#N/A</v>
      </c>
      <c r="AD95" s="163" t="e">
        <f>VLOOKUP(Singoli!$AC$9:$AC$108,CATEGORIE!K$3:M$34,3,FALSE)</f>
        <v>#N/A</v>
      </c>
      <c r="AE95" s="90" t="e">
        <f>CONCATENATE(Singoli!$W$9:$W$108,Singoli!$Y$9:$Y$108,Singoli!$G$9:$G$108)</f>
        <v>#N/A</v>
      </c>
      <c r="AF95" s="93">
        <f>IF(Singoli!$Z95&lt;&gt;"NONPART",CONCATENATE(Singoli!$Z95,Singoli!$AA$9:$AA$108,Singoli!$G$9:$G$108),"")</f>
      </c>
      <c r="AG95" s="129">
        <f>_xlfn.IFERROR(IF(Singoli!$AF95="","",(IF(AA95="U",VLOOKUP(Singoli!$AF95,CATEGORIE!$CE$8:$CF$12,2,FALSE),VLOOKUP(Singoli!$AF95,CATEGORIE!$CR$8:$CS$15,2,FALSE)))),0)</f>
      </c>
      <c r="AH95" s="129">
        <f>_xlfn.IFERROR(IF(Singoli!$AC95&lt;&gt;"",VLOOKUP(Singoli!$AC95,CATEGORIE!$K$3:$L$34,2,FALSE),""),0)</f>
        <v>0</v>
      </c>
      <c r="AI95" s="129">
        <f>_xlfn.IFERROR(IF(Singoli!$AE95&lt;&gt;"",IF($C$1&lt;&gt;"",(VLOOKUP(Singoli!$AE95,CATEGORIE!$T$3:$U$26,2,FALSE)),IF($C$2&lt;&gt;"",(VLOOKUP(Singoli!$AE95,CATEGORIE!$FR$3:$FS$31,2,FALSE))))),"")</f>
      </c>
      <c r="AJ95" s="90">
        <f>IF(Singoli!$I95=0,"",_xlfn.IFERROR(Singoli!$AH95&amp;" "&amp;S95,0))</f>
      </c>
      <c r="AK95" s="90">
        <f>_xlfn.IFERROR(IF(Singoli!$AE95&lt;&gt;"",IF($C$1&lt;&gt;"",(VLOOKUP(Singoli!$AE95,CATEGORIE!$T$3:$U$26,2,FALSE)),IF($C$2&lt;&gt;"",(VLOOKUP(Singoli!$AE95,CATEGORIE!$CE$54:$CF$69,2,FALSE))))),"")</f>
      </c>
      <c r="AL95" s="129"/>
      <c r="AM95" s="239" t="e">
        <f>VLOOKUP(Singoli!$AE95,CATEGORIE!CE$54:CI$69,5,FALSE)</f>
        <v>#N/A</v>
      </c>
    </row>
    <row r="96" spans="1:39" ht="24.75" customHeight="1">
      <c r="A96" s="91"/>
      <c r="B96" s="185"/>
      <c r="C96" s="187"/>
      <c r="D96" s="194" t="str">
        <f>Singoli!$C$9:$C$108&amp;" "&amp;Singoli!$B$9:$B$108</f>
        <v> </v>
      </c>
      <c r="E96" s="212">
        <f t="shared" si="20"/>
        <v>0</v>
      </c>
      <c r="F96" s="213"/>
      <c r="G96" s="214"/>
      <c r="H96" s="214"/>
      <c r="I96" s="92"/>
      <c r="J96" s="92"/>
      <c r="K96" s="92"/>
      <c r="L96" s="92"/>
      <c r="M96" s="92"/>
      <c r="N96" s="92"/>
      <c r="O96" s="92"/>
      <c r="P96" s="92"/>
      <c r="Q96" s="92"/>
      <c r="R96" s="192">
        <f t="shared" si="21"/>
        <v>0</v>
      </c>
      <c r="S96" s="93" t="e">
        <f>VLOOKUP(AC96&amp;"-"&amp;R96,CATEGORIE!AG:AH,2,FALSE)</f>
        <v>#N/A</v>
      </c>
      <c r="T96" s="192">
        <f t="shared" si="22"/>
        <v>1900</v>
      </c>
      <c r="U96" s="163">
        <f t="shared" si="23"/>
        <v>117</v>
      </c>
      <c r="V96" s="163">
        <f t="shared" si="24"/>
        <v>117</v>
      </c>
      <c r="W96" s="163" t="str">
        <f>IF($C$1&lt;&gt;"",VLOOKUP(Singoli!$U$9:$U$108,CATEGORIE!O:P,2),IF($C$2&lt;&gt;"",VLOOKUP(Singoli!$U$9:$U$108,CATEGORIE!FM:FN,2)))</f>
        <v>MAS</v>
      </c>
      <c r="X96" s="93" t="str">
        <f>VLOOKUP(Singoli!$U$9:$U$108,CATEGORIE!D:E,2)</f>
        <v>SEN</v>
      </c>
      <c r="Y96" s="163" t="e">
        <f>VLOOKUP(H96,CATEGORIE!F$2:G$14,2,FALSE)</f>
        <v>#N/A</v>
      </c>
      <c r="Z96" s="163" t="str">
        <f>IF(Singoli!$V96&gt;12,"NONPART",IF(Singoli!$V96&lt;=8,VLOOKUP(Singoli!$V96,CATEGORIE!BX$8:BY$15,2,FALSE),VLOOKUP(Singoli!$V96,CATEGORIE!CK$8:CL$11,2,FALSE)))</f>
        <v>NONPART</v>
      </c>
      <c r="AA96" s="163" t="str">
        <f>IF(Singoli!$Z96="NONPART","NONPART",IF(Singoli!$V96&lt;=8,VLOOKUP(H96,CATEGORIE!BZ$8:CA$20,2,FALSE),VLOOKUP(H96,CATEGORIE!CM$8:CN$20,2,FALSE)))</f>
        <v>NONPART</v>
      </c>
      <c r="AB96" s="93" t="e">
        <f t="shared" si="25"/>
        <v>#N/A</v>
      </c>
      <c r="AC96" s="90" t="e">
        <f t="shared" si="26"/>
        <v>#N/A</v>
      </c>
      <c r="AD96" s="163" t="e">
        <f>VLOOKUP(Singoli!$AC$9:$AC$108,CATEGORIE!K$3:M$34,3,FALSE)</f>
        <v>#N/A</v>
      </c>
      <c r="AE96" s="90" t="e">
        <f>CONCATENATE(Singoli!$W$9:$W$108,Singoli!$Y$9:$Y$108,Singoli!$G$9:$G$108)</f>
        <v>#N/A</v>
      </c>
      <c r="AF96" s="93">
        <f>IF(Singoli!$Z96&lt;&gt;"NONPART",CONCATENATE(Singoli!$Z96,Singoli!$AA$9:$AA$108,Singoli!$G$9:$G$108),"")</f>
      </c>
      <c r="AG96" s="129">
        <f>_xlfn.IFERROR(IF(Singoli!$AF96="","",(IF(AA96="U",VLOOKUP(Singoli!$AF96,CATEGORIE!$CE$8:$CF$12,2,FALSE),VLOOKUP(Singoli!$AF96,CATEGORIE!$CR$8:$CS$15,2,FALSE)))),0)</f>
      </c>
      <c r="AH96" s="129">
        <f>_xlfn.IFERROR(IF(Singoli!$AC96&lt;&gt;"",VLOOKUP(Singoli!$AC96,CATEGORIE!$K$3:$L$34,2,FALSE),""),0)</f>
        <v>0</v>
      </c>
      <c r="AI96" s="129">
        <f>_xlfn.IFERROR(IF(Singoli!$AE96&lt;&gt;"",IF($C$1&lt;&gt;"",(VLOOKUP(Singoli!$AE96,CATEGORIE!$T$3:$U$26,2,FALSE)),IF($C$2&lt;&gt;"",(VLOOKUP(Singoli!$AE96,CATEGORIE!$FR$3:$FS$31,2,FALSE))))),"")</f>
      </c>
      <c r="AJ96" s="90">
        <f>IF(Singoli!$I96=0,"",_xlfn.IFERROR(Singoli!$AH96&amp;" "&amp;S96,0))</f>
      </c>
      <c r="AK96" s="90">
        <f>_xlfn.IFERROR(IF(Singoli!$AE96&lt;&gt;"",IF($C$1&lt;&gt;"",(VLOOKUP(Singoli!$AE96,CATEGORIE!$T$3:$U$26,2,FALSE)),IF($C$2&lt;&gt;"",(VLOOKUP(Singoli!$AE96,CATEGORIE!$CE$54:$CF$69,2,FALSE))))),"")</f>
      </c>
      <c r="AL96" s="129"/>
      <c r="AM96" s="239" t="e">
        <f>VLOOKUP(Singoli!$AE96,CATEGORIE!CE$54:CI$69,5,FALSE)</f>
        <v>#N/A</v>
      </c>
    </row>
    <row r="97" spans="1:39" ht="24.75" customHeight="1">
      <c r="A97" s="91"/>
      <c r="B97" s="185"/>
      <c r="C97" s="187"/>
      <c r="D97" s="194" t="str">
        <f>Singoli!$C$9:$C$108&amp;" "&amp;Singoli!$B$9:$B$108</f>
        <v> </v>
      </c>
      <c r="E97" s="212">
        <f t="shared" si="20"/>
        <v>0</v>
      </c>
      <c r="F97" s="213"/>
      <c r="G97" s="214"/>
      <c r="H97" s="214"/>
      <c r="I97" s="92"/>
      <c r="J97" s="92"/>
      <c r="K97" s="92"/>
      <c r="L97" s="92"/>
      <c r="M97" s="92"/>
      <c r="N97" s="92"/>
      <c r="O97" s="92"/>
      <c r="P97" s="92"/>
      <c r="Q97" s="92"/>
      <c r="R97" s="192">
        <f t="shared" si="21"/>
        <v>0</v>
      </c>
      <c r="S97" s="93" t="e">
        <f>VLOOKUP(AC97&amp;"-"&amp;R97,CATEGORIE!AG:AH,2,FALSE)</f>
        <v>#N/A</v>
      </c>
      <c r="T97" s="192">
        <f t="shared" si="22"/>
        <v>1900</v>
      </c>
      <c r="U97" s="163">
        <f t="shared" si="23"/>
        <v>117</v>
      </c>
      <c r="V97" s="163">
        <f t="shared" si="24"/>
        <v>117</v>
      </c>
      <c r="W97" s="163" t="str">
        <f>IF($C$1&lt;&gt;"",VLOOKUP(Singoli!$U$9:$U$108,CATEGORIE!O:P,2),IF($C$2&lt;&gt;"",VLOOKUP(Singoli!$U$9:$U$108,CATEGORIE!FM:FN,2)))</f>
        <v>MAS</v>
      </c>
      <c r="X97" s="93" t="str">
        <f>VLOOKUP(Singoli!$U$9:$U$108,CATEGORIE!D:E,2)</f>
        <v>SEN</v>
      </c>
      <c r="Y97" s="163" t="e">
        <f>VLOOKUP(H97,CATEGORIE!F$2:G$14,2,FALSE)</f>
        <v>#N/A</v>
      </c>
      <c r="Z97" s="163" t="str">
        <f>IF(Singoli!$V97&gt;12,"NONPART",IF(Singoli!$V97&lt;=8,VLOOKUP(Singoli!$V97,CATEGORIE!BX$8:BY$15,2,FALSE),VLOOKUP(Singoli!$V97,CATEGORIE!CK$8:CL$11,2,FALSE)))</f>
        <v>NONPART</v>
      </c>
      <c r="AA97" s="163" t="str">
        <f>IF(Singoli!$Z97="NONPART","NONPART",IF(Singoli!$V97&lt;=8,VLOOKUP(H97,CATEGORIE!BZ$8:CA$20,2,FALSE),VLOOKUP(H97,CATEGORIE!CM$8:CN$20,2,FALSE)))</f>
        <v>NONPART</v>
      </c>
      <c r="AB97" s="93" t="e">
        <f t="shared" si="25"/>
        <v>#N/A</v>
      </c>
      <c r="AC97" s="90" t="e">
        <f t="shared" si="26"/>
        <v>#N/A</v>
      </c>
      <c r="AD97" s="163" t="e">
        <f>VLOOKUP(Singoli!$AC$9:$AC$108,CATEGORIE!K$3:M$34,3,FALSE)</f>
        <v>#N/A</v>
      </c>
      <c r="AE97" s="90" t="e">
        <f>CONCATENATE(Singoli!$W$9:$W$108,Singoli!$Y$9:$Y$108,Singoli!$G$9:$G$108)</f>
        <v>#N/A</v>
      </c>
      <c r="AF97" s="93">
        <f>IF(Singoli!$Z97&lt;&gt;"NONPART",CONCATENATE(Singoli!$Z97,Singoli!$AA$9:$AA$108,Singoli!$G$9:$G$108),"")</f>
      </c>
      <c r="AG97" s="129">
        <f>_xlfn.IFERROR(IF(Singoli!$AF97="","",(IF(AA97="U",VLOOKUP(Singoli!$AF97,CATEGORIE!$CE$8:$CF$12,2,FALSE),VLOOKUP(Singoli!$AF97,CATEGORIE!$CR$8:$CS$15,2,FALSE)))),0)</f>
      </c>
      <c r="AH97" s="129">
        <f>_xlfn.IFERROR(IF(Singoli!$AC97&lt;&gt;"",VLOOKUP(Singoli!$AC97,CATEGORIE!$K$3:$L$34,2,FALSE),""),0)</f>
        <v>0</v>
      </c>
      <c r="AI97" s="129">
        <f>_xlfn.IFERROR(IF(Singoli!$AE97&lt;&gt;"",IF($C$1&lt;&gt;"",(VLOOKUP(Singoli!$AE97,CATEGORIE!$T$3:$U$26,2,FALSE)),IF($C$2&lt;&gt;"",(VLOOKUP(Singoli!$AE97,CATEGORIE!$FR$3:$FS$31,2,FALSE))))),"")</f>
      </c>
      <c r="AJ97" s="90">
        <f>IF(Singoli!$I97=0,"",_xlfn.IFERROR(Singoli!$AH97&amp;" "&amp;S97,0))</f>
      </c>
      <c r="AK97" s="90">
        <f>_xlfn.IFERROR(IF(Singoli!$AE97&lt;&gt;"",IF($C$1&lt;&gt;"",(VLOOKUP(Singoli!$AE97,CATEGORIE!$T$3:$U$26,2,FALSE)),IF($C$2&lt;&gt;"",(VLOOKUP(Singoli!$AE97,CATEGORIE!$CE$54:$CF$69,2,FALSE))))),"")</f>
      </c>
      <c r="AL97" s="129"/>
      <c r="AM97" s="239" t="e">
        <f>VLOOKUP(Singoli!$AE97,CATEGORIE!CE$54:CI$69,5,FALSE)</f>
        <v>#N/A</v>
      </c>
    </row>
    <row r="98" spans="1:39" ht="24.75" customHeight="1">
      <c r="A98" s="91"/>
      <c r="B98" s="185"/>
      <c r="C98" s="187"/>
      <c r="D98" s="194" t="str">
        <f>Singoli!$C$9:$C$108&amp;" "&amp;Singoli!$B$9:$B$108</f>
        <v> </v>
      </c>
      <c r="E98" s="212">
        <f t="shared" si="20"/>
        <v>0</v>
      </c>
      <c r="F98" s="213"/>
      <c r="G98" s="214"/>
      <c r="H98" s="214"/>
      <c r="I98" s="92"/>
      <c r="J98" s="92"/>
      <c r="K98" s="92"/>
      <c r="L98" s="92"/>
      <c r="M98" s="92"/>
      <c r="N98" s="92"/>
      <c r="O98" s="92"/>
      <c r="P98" s="92"/>
      <c r="Q98" s="92"/>
      <c r="R98" s="192">
        <f t="shared" si="21"/>
        <v>0</v>
      </c>
      <c r="S98" s="93" t="e">
        <f>VLOOKUP(AC98&amp;"-"&amp;R98,CATEGORIE!AG:AH,2,FALSE)</f>
        <v>#N/A</v>
      </c>
      <c r="T98" s="192">
        <f t="shared" si="22"/>
        <v>1900</v>
      </c>
      <c r="U98" s="163">
        <f t="shared" si="23"/>
        <v>117</v>
      </c>
      <c r="V98" s="163">
        <f t="shared" si="24"/>
        <v>117</v>
      </c>
      <c r="W98" s="163" t="str">
        <f>IF($C$1&lt;&gt;"",VLOOKUP(Singoli!$U$9:$U$108,CATEGORIE!O:P,2),IF($C$2&lt;&gt;"",VLOOKUP(Singoli!$U$9:$U$108,CATEGORIE!FM:FN,2)))</f>
        <v>MAS</v>
      </c>
      <c r="X98" s="93" t="str">
        <f>VLOOKUP(Singoli!$U$9:$U$108,CATEGORIE!D:E,2)</f>
        <v>SEN</v>
      </c>
      <c r="Y98" s="163" t="e">
        <f>VLOOKUP(H98,CATEGORIE!F$2:G$14,2,FALSE)</f>
        <v>#N/A</v>
      </c>
      <c r="Z98" s="163" t="str">
        <f>IF(Singoli!$V98&gt;12,"NONPART",IF(Singoli!$V98&lt;=8,VLOOKUP(Singoli!$V98,CATEGORIE!BX$8:BY$15,2,FALSE),VLOOKUP(Singoli!$V98,CATEGORIE!CK$8:CL$11,2,FALSE)))</f>
        <v>NONPART</v>
      </c>
      <c r="AA98" s="163" t="str">
        <f>IF(Singoli!$Z98="NONPART","NONPART",IF(Singoli!$V98&lt;=8,VLOOKUP(H98,CATEGORIE!BZ$8:CA$20,2,FALSE),VLOOKUP(H98,CATEGORIE!CM$8:CN$20,2,FALSE)))</f>
        <v>NONPART</v>
      </c>
      <c r="AB98" s="93" t="e">
        <f t="shared" si="25"/>
        <v>#N/A</v>
      </c>
      <c r="AC98" s="90" t="e">
        <f t="shared" si="26"/>
        <v>#N/A</v>
      </c>
      <c r="AD98" s="163" t="e">
        <f>VLOOKUP(Singoli!$AC$9:$AC$108,CATEGORIE!K$3:M$34,3,FALSE)</f>
        <v>#N/A</v>
      </c>
      <c r="AE98" s="90" t="e">
        <f>CONCATENATE(Singoli!$W$9:$W$108,Singoli!$Y$9:$Y$108,Singoli!$G$9:$G$108)</f>
        <v>#N/A</v>
      </c>
      <c r="AF98" s="93">
        <f>IF(Singoli!$Z98&lt;&gt;"NONPART",CONCATENATE(Singoli!$Z98,Singoli!$AA$9:$AA$108,Singoli!$G$9:$G$108),"")</f>
      </c>
      <c r="AG98" s="129">
        <f>_xlfn.IFERROR(IF(Singoli!$AF98="","",(IF(AA98="U",VLOOKUP(Singoli!$AF98,CATEGORIE!$CE$8:$CF$12,2,FALSE),VLOOKUP(Singoli!$AF98,CATEGORIE!$CR$8:$CS$15,2,FALSE)))),0)</f>
      </c>
      <c r="AH98" s="129">
        <f>_xlfn.IFERROR(IF(Singoli!$AC98&lt;&gt;"",VLOOKUP(Singoli!$AC98,CATEGORIE!$K$3:$L$34,2,FALSE),""),0)</f>
        <v>0</v>
      </c>
      <c r="AI98" s="129">
        <f>_xlfn.IFERROR(IF(Singoli!$AE98&lt;&gt;"",IF($C$1&lt;&gt;"",(VLOOKUP(Singoli!$AE98,CATEGORIE!$T$3:$U$26,2,FALSE)),IF($C$2&lt;&gt;"",(VLOOKUP(Singoli!$AE98,CATEGORIE!$FR$3:$FS$31,2,FALSE))))),"")</f>
      </c>
      <c r="AJ98" s="90">
        <f>IF(Singoli!$I98=0,"",_xlfn.IFERROR(Singoli!$AH98&amp;" "&amp;S98,0))</f>
      </c>
      <c r="AK98" s="90">
        <f>_xlfn.IFERROR(IF(Singoli!$AE98&lt;&gt;"",IF($C$1&lt;&gt;"",(VLOOKUP(Singoli!$AE98,CATEGORIE!$T$3:$U$26,2,FALSE)),IF($C$2&lt;&gt;"",(VLOOKUP(Singoli!$AE98,CATEGORIE!$CE$54:$CF$69,2,FALSE))))),"")</f>
      </c>
      <c r="AL98" s="129"/>
      <c r="AM98" s="239" t="e">
        <f>VLOOKUP(Singoli!$AE98,CATEGORIE!CE$54:CI$69,5,FALSE)</f>
        <v>#N/A</v>
      </c>
    </row>
    <row r="99" spans="1:39" ht="24.75" customHeight="1">
      <c r="A99" s="91"/>
      <c r="B99" s="185"/>
      <c r="C99" s="187"/>
      <c r="D99" s="194" t="str">
        <f>Singoli!$C$9:$C$108&amp;" "&amp;Singoli!$B$9:$B$108</f>
        <v> </v>
      </c>
      <c r="E99" s="212">
        <f t="shared" si="20"/>
        <v>0</v>
      </c>
      <c r="F99" s="213"/>
      <c r="G99" s="214"/>
      <c r="H99" s="214"/>
      <c r="I99" s="92"/>
      <c r="J99" s="92"/>
      <c r="K99" s="92"/>
      <c r="L99" s="92"/>
      <c r="M99" s="92"/>
      <c r="N99" s="92"/>
      <c r="O99" s="92"/>
      <c r="P99" s="92"/>
      <c r="Q99" s="92"/>
      <c r="R99" s="192">
        <f t="shared" si="21"/>
        <v>0</v>
      </c>
      <c r="S99" s="93" t="e">
        <f>VLOOKUP(AC99&amp;"-"&amp;R99,CATEGORIE!AG:AH,2,FALSE)</f>
        <v>#N/A</v>
      </c>
      <c r="T99" s="192">
        <f t="shared" si="22"/>
        <v>1900</v>
      </c>
      <c r="U99" s="163">
        <f t="shared" si="23"/>
        <v>117</v>
      </c>
      <c r="V99" s="163">
        <f t="shared" si="24"/>
        <v>117</v>
      </c>
      <c r="W99" s="163" t="str">
        <f>IF($C$1&lt;&gt;"",VLOOKUP(Singoli!$U$9:$U$108,CATEGORIE!O:P,2),IF($C$2&lt;&gt;"",VLOOKUP(Singoli!$U$9:$U$108,CATEGORIE!FM:FN,2)))</f>
        <v>MAS</v>
      </c>
      <c r="X99" s="93" t="str">
        <f>VLOOKUP(Singoli!$U$9:$U$108,CATEGORIE!D:E,2)</f>
        <v>SEN</v>
      </c>
      <c r="Y99" s="163" t="e">
        <f>VLOOKUP(H99,CATEGORIE!F$2:G$14,2,FALSE)</f>
        <v>#N/A</v>
      </c>
      <c r="Z99" s="163" t="str">
        <f>IF(Singoli!$V99&gt;12,"NONPART",IF(Singoli!$V99&lt;=8,VLOOKUP(Singoli!$V99,CATEGORIE!BX$8:BY$15,2,FALSE),VLOOKUP(Singoli!$V99,CATEGORIE!CK$8:CL$11,2,FALSE)))</f>
        <v>NONPART</v>
      </c>
      <c r="AA99" s="163" t="str">
        <f>IF(Singoli!$Z99="NONPART","NONPART",IF(Singoli!$V99&lt;=8,VLOOKUP(H99,CATEGORIE!BZ$8:CA$20,2,FALSE),VLOOKUP(H99,CATEGORIE!CM$8:CN$20,2,FALSE)))</f>
        <v>NONPART</v>
      </c>
      <c r="AB99" s="93" t="e">
        <f t="shared" si="25"/>
        <v>#N/A</v>
      </c>
      <c r="AC99" s="90" t="e">
        <f t="shared" si="26"/>
        <v>#N/A</v>
      </c>
      <c r="AD99" s="163" t="e">
        <f>VLOOKUP(Singoli!$AC$9:$AC$108,CATEGORIE!K$3:M$34,3,FALSE)</f>
        <v>#N/A</v>
      </c>
      <c r="AE99" s="90" t="e">
        <f>CONCATENATE(Singoli!$W$9:$W$108,Singoli!$Y$9:$Y$108,Singoli!$G$9:$G$108)</f>
        <v>#N/A</v>
      </c>
      <c r="AF99" s="93">
        <f>IF(Singoli!$Z99&lt;&gt;"NONPART",CONCATENATE(Singoli!$Z99,Singoli!$AA$9:$AA$108,Singoli!$G$9:$G$108),"")</f>
      </c>
      <c r="AG99" s="129">
        <f>_xlfn.IFERROR(IF(Singoli!$AF99="","",(IF(AA99="U",VLOOKUP(Singoli!$AF99,CATEGORIE!$CE$8:$CF$12,2,FALSE),VLOOKUP(Singoli!$AF99,CATEGORIE!$CR$8:$CS$15,2,FALSE)))),0)</f>
      </c>
      <c r="AH99" s="129">
        <f>_xlfn.IFERROR(IF(Singoli!$AC99&lt;&gt;"",VLOOKUP(Singoli!$AC99,CATEGORIE!$K$3:$L$34,2,FALSE),""),0)</f>
        <v>0</v>
      </c>
      <c r="AI99" s="129">
        <f>_xlfn.IFERROR(IF(Singoli!$AE99&lt;&gt;"",IF($C$1&lt;&gt;"",(VLOOKUP(Singoli!$AE99,CATEGORIE!$T$3:$U$26,2,FALSE)),IF($C$2&lt;&gt;"",(VLOOKUP(Singoli!$AE99,CATEGORIE!$FR$3:$FS$31,2,FALSE))))),"")</f>
      </c>
      <c r="AJ99" s="90">
        <f>IF(Singoli!$I99=0,"",_xlfn.IFERROR(Singoli!$AH99&amp;" "&amp;S99,0))</f>
      </c>
      <c r="AK99" s="90">
        <f>_xlfn.IFERROR(IF(Singoli!$AE99&lt;&gt;"",IF($C$1&lt;&gt;"",(VLOOKUP(Singoli!$AE99,CATEGORIE!$T$3:$U$26,2,FALSE)),IF($C$2&lt;&gt;"",(VLOOKUP(Singoli!$AE99,CATEGORIE!$CE$54:$CF$69,2,FALSE))))),"")</f>
      </c>
      <c r="AL99" s="129"/>
      <c r="AM99" s="239" t="e">
        <f>VLOOKUP(Singoli!$AE99,CATEGORIE!CE$54:CI$69,5,FALSE)</f>
        <v>#N/A</v>
      </c>
    </row>
    <row r="100" spans="1:39" ht="24.75" customHeight="1">
      <c r="A100" s="91"/>
      <c r="B100" s="185"/>
      <c r="C100" s="187"/>
      <c r="D100" s="194" t="str">
        <f>Singoli!$C$9:$C$108&amp;" "&amp;Singoli!$B$9:$B$108</f>
        <v> </v>
      </c>
      <c r="E100" s="212">
        <f t="shared" si="20"/>
        <v>0</v>
      </c>
      <c r="F100" s="213"/>
      <c r="G100" s="214"/>
      <c r="H100" s="214"/>
      <c r="I100" s="92"/>
      <c r="J100" s="92"/>
      <c r="K100" s="92"/>
      <c r="L100" s="92"/>
      <c r="M100" s="92"/>
      <c r="N100" s="92"/>
      <c r="O100" s="92"/>
      <c r="P100" s="92"/>
      <c r="Q100" s="92"/>
      <c r="R100" s="192">
        <f t="shared" si="21"/>
        <v>0</v>
      </c>
      <c r="S100" s="93" t="e">
        <f>VLOOKUP(AC100&amp;"-"&amp;R100,CATEGORIE!AG:AH,2,FALSE)</f>
        <v>#N/A</v>
      </c>
      <c r="T100" s="192">
        <f t="shared" si="22"/>
        <v>1900</v>
      </c>
      <c r="U100" s="163">
        <f t="shared" si="23"/>
        <v>117</v>
      </c>
      <c r="V100" s="163">
        <f t="shared" si="24"/>
        <v>117</v>
      </c>
      <c r="W100" s="163" t="str">
        <f>IF($C$1&lt;&gt;"",VLOOKUP(Singoli!$U$9:$U$108,CATEGORIE!O:P,2),IF($C$2&lt;&gt;"",VLOOKUP(Singoli!$U$9:$U$108,CATEGORIE!FM:FN,2)))</f>
        <v>MAS</v>
      </c>
      <c r="X100" s="93" t="str">
        <f>VLOOKUP(Singoli!$U$9:$U$108,CATEGORIE!D:E,2)</f>
        <v>SEN</v>
      </c>
      <c r="Y100" s="163" t="e">
        <f>VLOOKUP(H100,CATEGORIE!F$2:G$14,2,FALSE)</f>
        <v>#N/A</v>
      </c>
      <c r="Z100" s="163" t="str">
        <f>IF(Singoli!$V100&gt;12,"NONPART",IF(Singoli!$V100&lt;=8,VLOOKUP(Singoli!$V100,CATEGORIE!BX$8:BY$15,2,FALSE),VLOOKUP(Singoli!$V100,CATEGORIE!CK$8:CL$11,2,FALSE)))</f>
        <v>NONPART</v>
      </c>
      <c r="AA100" s="163" t="str">
        <f>IF(Singoli!$Z100="NONPART","NONPART",IF(Singoli!$V100&lt;=8,VLOOKUP(H100,CATEGORIE!BZ$8:CA$20,2,FALSE),VLOOKUP(H100,CATEGORIE!CM$8:CN$20,2,FALSE)))</f>
        <v>NONPART</v>
      </c>
      <c r="AB100" s="93" t="e">
        <f t="shared" si="25"/>
        <v>#N/A</v>
      </c>
      <c r="AC100" s="90" t="e">
        <f t="shared" si="26"/>
        <v>#N/A</v>
      </c>
      <c r="AD100" s="163" t="e">
        <f>VLOOKUP(Singoli!$AC$9:$AC$108,CATEGORIE!K$3:M$34,3,FALSE)</f>
        <v>#N/A</v>
      </c>
      <c r="AE100" s="90" t="e">
        <f>CONCATENATE(Singoli!$W$9:$W$108,Singoli!$Y$9:$Y$108,Singoli!$G$9:$G$108)</f>
        <v>#N/A</v>
      </c>
      <c r="AF100" s="93">
        <f>IF(Singoli!$Z100&lt;&gt;"NONPART",CONCATENATE(Singoli!$Z100,Singoli!$AA$9:$AA$108,Singoli!$G$9:$G$108),"")</f>
      </c>
      <c r="AG100" s="129">
        <f>_xlfn.IFERROR(IF(Singoli!$AF100="","",(IF(AA100="U",VLOOKUP(Singoli!$AF100,CATEGORIE!$CE$8:$CF$12,2,FALSE),VLOOKUP(Singoli!$AF100,CATEGORIE!$CR$8:$CS$15,2,FALSE)))),0)</f>
      </c>
      <c r="AH100" s="129">
        <f>_xlfn.IFERROR(IF(Singoli!$AC100&lt;&gt;"",VLOOKUP(Singoli!$AC100,CATEGORIE!$K$3:$L$34,2,FALSE),""),0)</f>
        <v>0</v>
      </c>
      <c r="AI100" s="129">
        <f>_xlfn.IFERROR(IF(Singoli!$AE100&lt;&gt;"",IF($C$1&lt;&gt;"",(VLOOKUP(Singoli!$AE100,CATEGORIE!$T$3:$U$26,2,FALSE)),IF($C$2&lt;&gt;"",(VLOOKUP(Singoli!$AE100,CATEGORIE!$FR$3:$FS$31,2,FALSE))))),"")</f>
      </c>
      <c r="AJ100" s="90">
        <f>IF(Singoli!$I100=0,"",_xlfn.IFERROR(Singoli!$AH100&amp;" "&amp;S100,0))</f>
      </c>
      <c r="AK100" s="90">
        <f>_xlfn.IFERROR(IF(Singoli!$AE100&lt;&gt;"",IF($C$1&lt;&gt;"",(VLOOKUP(Singoli!$AE100,CATEGORIE!$T$3:$U$26,2,FALSE)),IF($C$2&lt;&gt;"",(VLOOKUP(Singoli!$AE100,CATEGORIE!$CE$54:$CF$69,2,FALSE))))),"")</f>
      </c>
      <c r="AL100" s="129"/>
      <c r="AM100" s="239" t="e">
        <f>VLOOKUP(Singoli!$AE100,CATEGORIE!CE$54:CI$69,5,FALSE)</f>
        <v>#N/A</v>
      </c>
    </row>
    <row r="101" spans="1:39" ht="24.75" customHeight="1">
      <c r="A101" s="91"/>
      <c r="B101" s="185"/>
      <c r="C101" s="187"/>
      <c r="D101" s="194" t="str">
        <f>Singoli!$C$9:$C$108&amp;" "&amp;Singoli!$B$9:$B$108</f>
        <v> </v>
      </c>
      <c r="E101" s="212">
        <f t="shared" si="20"/>
        <v>0</v>
      </c>
      <c r="F101" s="213"/>
      <c r="G101" s="214"/>
      <c r="H101" s="214"/>
      <c r="I101" s="92"/>
      <c r="J101" s="92"/>
      <c r="K101" s="92"/>
      <c r="L101" s="92"/>
      <c r="M101" s="92"/>
      <c r="N101" s="92"/>
      <c r="O101" s="92"/>
      <c r="P101" s="92"/>
      <c r="Q101" s="92"/>
      <c r="R101" s="192">
        <f t="shared" si="21"/>
        <v>0</v>
      </c>
      <c r="S101" s="93" t="e">
        <f>VLOOKUP(AC101&amp;"-"&amp;R101,CATEGORIE!AG:AH,2,FALSE)</f>
        <v>#N/A</v>
      </c>
      <c r="T101" s="192">
        <f t="shared" si="22"/>
        <v>1900</v>
      </c>
      <c r="U101" s="163">
        <f t="shared" si="23"/>
        <v>117</v>
      </c>
      <c r="V101" s="163">
        <f t="shared" si="24"/>
        <v>117</v>
      </c>
      <c r="W101" s="163" t="str">
        <f>IF($C$1&lt;&gt;"",VLOOKUP(Singoli!$U$9:$U$108,CATEGORIE!O:P,2),IF($C$2&lt;&gt;"",VLOOKUP(Singoli!$U$9:$U$108,CATEGORIE!FM:FN,2)))</f>
        <v>MAS</v>
      </c>
      <c r="X101" s="93" t="str">
        <f>VLOOKUP(Singoli!$U$9:$U$108,CATEGORIE!D:E,2)</f>
        <v>SEN</v>
      </c>
      <c r="Y101" s="163" t="e">
        <f>VLOOKUP(H101,CATEGORIE!F$2:G$14,2,FALSE)</f>
        <v>#N/A</v>
      </c>
      <c r="Z101" s="163" t="str">
        <f>IF(Singoli!$V101&gt;12,"NONPART",IF(Singoli!$V101&lt;=8,VLOOKUP(Singoli!$V101,CATEGORIE!BX$8:BY$15,2,FALSE),VLOOKUP(Singoli!$V101,CATEGORIE!CK$8:CL$11,2,FALSE)))</f>
        <v>NONPART</v>
      </c>
      <c r="AA101" s="163" t="str">
        <f>IF(Singoli!$Z101="NONPART","NONPART",IF(Singoli!$V101&lt;=8,VLOOKUP(H101,CATEGORIE!BZ$8:CA$20,2,FALSE),VLOOKUP(H101,CATEGORIE!CM$8:CN$20,2,FALSE)))</f>
        <v>NONPART</v>
      </c>
      <c r="AB101" s="93" t="e">
        <f t="shared" si="25"/>
        <v>#N/A</v>
      </c>
      <c r="AC101" s="90" t="e">
        <f t="shared" si="26"/>
        <v>#N/A</v>
      </c>
      <c r="AD101" s="163" t="e">
        <f>VLOOKUP(Singoli!$AC$9:$AC$108,CATEGORIE!K$3:M$34,3,FALSE)</f>
        <v>#N/A</v>
      </c>
      <c r="AE101" s="90" t="e">
        <f>CONCATENATE(Singoli!$W$9:$W$108,Singoli!$Y$9:$Y$108,Singoli!$G$9:$G$108)</f>
        <v>#N/A</v>
      </c>
      <c r="AF101" s="93">
        <f>IF(Singoli!$Z101&lt;&gt;"NONPART",CONCATENATE(Singoli!$Z101,Singoli!$AA$9:$AA$108,Singoli!$G$9:$G$108),"")</f>
      </c>
      <c r="AG101" s="129">
        <f>_xlfn.IFERROR(IF(Singoli!$AF101="","",(IF(AA101="U",VLOOKUP(Singoli!$AF101,CATEGORIE!$CE$8:$CF$12,2,FALSE),VLOOKUP(Singoli!$AF101,CATEGORIE!$CR$8:$CS$15,2,FALSE)))),0)</f>
      </c>
      <c r="AH101" s="129">
        <f>_xlfn.IFERROR(IF(Singoli!$AC101&lt;&gt;"",VLOOKUP(Singoli!$AC101,CATEGORIE!$K$3:$L$34,2,FALSE),""),0)</f>
        <v>0</v>
      </c>
      <c r="AI101" s="129">
        <f>_xlfn.IFERROR(IF(Singoli!$AE101&lt;&gt;"",IF($C$1&lt;&gt;"",(VLOOKUP(Singoli!$AE101,CATEGORIE!$T$3:$U$26,2,FALSE)),IF($C$2&lt;&gt;"",(VLOOKUP(Singoli!$AE101,CATEGORIE!$FR$3:$FS$31,2,FALSE))))),"")</f>
      </c>
      <c r="AJ101" s="90">
        <f>IF(Singoli!$I101=0,"",_xlfn.IFERROR(Singoli!$AH101&amp;" "&amp;S101,0))</f>
      </c>
      <c r="AK101" s="90">
        <f>_xlfn.IFERROR(IF(Singoli!$AE101&lt;&gt;"",IF($C$1&lt;&gt;"",(VLOOKUP(Singoli!$AE101,CATEGORIE!$T$3:$U$26,2,FALSE)),IF($C$2&lt;&gt;"",(VLOOKUP(Singoli!$AE101,CATEGORIE!$CE$54:$CF$69,2,FALSE))))),"")</f>
      </c>
      <c r="AL101" s="129"/>
      <c r="AM101" s="239" t="e">
        <f>VLOOKUP(Singoli!$AE101,CATEGORIE!CE$54:CI$69,5,FALSE)</f>
        <v>#N/A</v>
      </c>
    </row>
    <row r="102" spans="1:39" ht="24.75" customHeight="1">
      <c r="A102" s="91"/>
      <c r="B102" s="185"/>
      <c r="C102" s="187"/>
      <c r="D102" s="194" t="str">
        <f>Singoli!$C$9:$C$108&amp;" "&amp;Singoli!$B$9:$B$108</f>
        <v> </v>
      </c>
      <c r="E102" s="212">
        <f t="shared" si="20"/>
        <v>0</v>
      </c>
      <c r="F102" s="213"/>
      <c r="G102" s="214"/>
      <c r="H102" s="214"/>
      <c r="I102" s="92"/>
      <c r="J102" s="92"/>
      <c r="K102" s="92"/>
      <c r="L102" s="92"/>
      <c r="M102" s="92"/>
      <c r="N102" s="92"/>
      <c r="O102" s="92"/>
      <c r="P102" s="92"/>
      <c r="Q102" s="92"/>
      <c r="R102" s="192">
        <f t="shared" si="21"/>
        <v>0</v>
      </c>
      <c r="S102" s="93" t="e">
        <f>VLOOKUP(AC102&amp;"-"&amp;R102,CATEGORIE!AG:AH,2,FALSE)</f>
        <v>#N/A</v>
      </c>
      <c r="T102" s="192">
        <f t="shared" si="22"/>
        <v>1900</v>
      </c>
      <c r="U102" s="163">
        <f t="shared" si="23"/>
        <v>117</v>
      </c>
      <c r="V102" s="163">
        <f t="shared" si="24"/>
        <v>117</v>
      </c>
      <c r="W102" s="163" t="str">
        <f>IF($C$1&lt;&gt;"",VLOOKUP(Singoli!$U$9:$U$108,CATEGORIE!O:P,2),IF($C$2&lt;&gt;"",VLOOKUP(Singoli!$U$9:$U$108,CATEGORIE!FM:FN,2)))</f>
        <v>MAS</v>
      </c>
      <c r="X102" s="93" t="str">
        <f>VLOOKUP(Singoli!$U$9:$U$108,CATEGORIE!D:E,2)</f>
        <v>SEN</v>
      </c>
      <c r="Y102" s="163" t="e">
        <f>VLOOKUP(H102,CATEGORIE!F$2:G$14,2,FALSE)</f>
        <v>#N/A</v>
      </c>
      <c r="Z102" s="163" t="str">
        <f>IF(Singoli!$V102&gt;12,"NONPART",IF(Singoli!$V102&lt;=8,VLOOKUP(Singoli!$V102,CATEGORIE!BX$8:BY$15,2,FALSE),VLOOKUP(Singoli!$V102,CATEGORIE!CK$8:CL$11,2,FALSE)))</f>
        <v>NONPART</v>
      </c>
      <c r="AA102" s="163" t="str">
        <f>IF(Singoli!$Z102="NONPART","NONPART",IF(Singoli!$V102&lt;=8,VLOOKUP(H102,CATEGORIE!BZ$8:CA$20,2,FALSE),VLOOKUP(H102,CATEGORIE!CM$8:CN$20,2,FALSE)))</f>
        <v>NONPART</v>
      </c>
      <c r="AB102" s="93" t="e">
        <f t="shared" si="25"/>
        <v>#N/A</v>
      </c>
      <c r="AC102" s="90" t="e">
        <f t="shared" si="26"/>
        <v>#N/A</v>
      </c>
      <c r="AD102" s="163" t="e">
        <f>VLOOKUP(Singoli!$AC$9:$AC$108,CATEGORIE!K$3:M$34,3,FALSE)</f>
        <v>#N/A</v>
      </c>
      <c r="AE102" s="90" t="e">
        <f>CONCATENATE(Singoli!$W$9:$W$108,Singoli!$Y$9:$Y$108,Singoli!$G$9:$G$108)</f>
        <v>#N/A</v>
      </c>
      <c r="AF102" s="93">
        <f>IF(Singoli!$Z102&lt;&gt;"NONPART",CONCATENATE(Singoli!$Z102,Singoli!$AA$9:$AA$108,Singoli!$G$9:$G$108),"")</f>
      </c>
      <c r="AG102" s="129">
        <f>_xlfn.IFERROR(IF(Singoli!$AF102="","",(IF(AA102="U",VLOOKUP(Singoli!$AF102,CATEGORIE!$CE$8:$CF$12,2,FALSE),VLOOKUP(Singoli!$AF102,CATEGORIE!$CR$8:$CS$15,2,FALSE)))),0)</f>
      </c>
      <c r="AH102" s="129">
        <f>_xlfn.IFERROR(IF(Singoli!$AC102&lt;&gt;"",VLOOKUP(Singoli!$AC102,CATEGORIE!$K$3:$L$34,2,FALSE),""),0)</f>
        <v>0</v>
      </c>
      <c r="AI102" s="129">
        <f>_xlfn.IFERROR(IF(Singoli!$AE102&lt;&gt;"",IF($C$1&lt;&gt;"",(VLOOKUP(Singoli!$AE102,CATEGORIE!$T$3:$U$26,2,FALSE)),IF($C$2&lt;&gt;"",(VLOOKUP(Singoli!$AE102,CATEGORIE!$FR$3:$FS$31,2,FALSE))))),"")</f>
      </c>
      <c r="AJ102" s="90">
        <f>IF(Singoli!$I102=0,"",_xlfn.IFERROR(Singoli!$AH102&amp;" "&amp;S102,0))</f>
      </c>
      <c r="AK102" s="90">
        <f>_xlfn.IFERROR(IF(Singoli!$AE102&lt;&gt;"",IF($C$1&lt;&gt;"",(VLOOKUP(Singoli!$AE102,CATEGORIE!$T$3:$U$26,2,FALSE)),IF($C$2&lt;&gt;"",(VLOOKUP(Singoli!$AE102,CATEGORIE!$CE$54:$CF$69,2,FALSE))))),"")</f>
      </c>
      <c r="AL102" s="129"/>
      <c r="AM102" s="239" t="e">
        <f>VLOOKUP(Singoli!$AE102,CATEGORIE!CE$54:CI$69,5,FALSE)</f>
        <v>#N/A</v>
      </c>
    </row>
    <row r="103" spans="1:39" ht="24.75" customHeight="1">
      <c r="A103" s="91"/>
      <c r="B103" s="185"/>
      <c r="C103" s="187"/>
      <c r="D103" s="194" t="str">
        <f>Singoli!$C$9:$C$108&amp;" "&amp;Singoli!$B$9:$B$108</f>
        <v> </v>
      </c>
      <c r="E103" s="212">
        <f t="shared" si="20"/>
        <v>0</v>
      </c>
      <c r="F103" s="213"/>
      <c r="G103" s="214"/>
      <c r="H103" s="214"/>
      <c r="I103" s="92"/>
      <c r="J103" s="92"/>
      <c r="K103" s="92"/>
      <c r="L103" s="92"/>
      <c r="M103" s="92"/>
      <c r="N103" s="92"/>
      <c r="O103" s="92"/>
      <c r="P103" s="92"/>
      <c r="Q103" s="92"/>
      <c r="R103" s="192">
        <f t="shared" si="21"/>
        <v>0</v>
      </c>
      <c r="S103" s="93" t="e">
        <f>VLOOKUP(AC103&amp;"-"&amp;R103,CATEGORIE!AG:AH,2,FALSE)</f>
        <v>#N/A</v>
      </c>
      <c r="T103" s="192">
        <f t="shared" si="22"/>
        <v>1900</v>
      </c>
      <c r="U103" s="163">
        <f t="shared" si="23"/>
        <v>117</v>
      </c>
      <c r="V103" s="163">
        <f t="shared" si="24"/>
        <v>117</v>
      </c>
      <c r="W103" s="163" t="str">
        <f>IF($C$1&lt;&gt;"",VLOOKUP(Singoli!$U$9:$U$108,CATEGORIE!O:P,2),IF($C$2&lt;&gt;"",VLOOKUP(Singoli!$U$9:$U$108,CATEGORIE!FM:FN,2)))</f>
        <v>MAS</v>
      </c>
      <c r="X103" s="93" t="str">
        <f>VLOOKUP(Singoli!$U$9:$U$108,CATEGORIE!D:E,2)</f>
        <v>SEN</v>
      </c>
      <c r="Y103" s="163" t="e">
        <f>VLOOKUP(H103,CATEGORIE!F$2:G$14,2,FALSE)</f>
        <v>#N/A</v>
      </c>
      <c r="Z103" s="163" t="str">
        <f>IF(Singoli!$V103&gt;12,"NONPART",IF(Singoli!$V103&lt;=8,VLOOKUP(Singoli!$V103,CATEGORIE!BX$8:BY$15,2,FALSE),VLOOKUP(Singoli!$V103,CATEGORIE!CK$8:CL$11,2,FALSE)))</f>
        <v>NONPART</v>
      </c>
      <c r="AA103" s="163" t="str">
        <f>IF(Singoli!$Z103="NONPART","NONPART",IF(Singoli!$V103&lt;=8,VLOOKUP(H103,CATEGORIE!BZ$8:CA$20,2,FALSE),VLOOKUP(H103,CATEGORIE!CM$8:CN$20,2,FALSE)))</f>
        <v>NONPART</v>
      </c>
      <c r="AB103" s="93" t="e">
        <f t="shared" si="25"/>
        <v>#N/A</v>
      </c>
      <c r="AC103" s="90" t="e">
        <f t="shared" si="26"/>
        <v>#N/A</v>
      </c>
      <c r="AD103" s="163" t="e">
        <f>VLOOKUP(Singoli!$AC$9:$AC$108,CATEGORIE!K$3:M$34,3,FALSE)</f>
        <v>#N/A</v>
      </c>
      <c r="AE103" s="90" t="e">
        <f>CONCATENATE(Singoli!$W$9:$W$108,Singoli!$Y$9:$Y$108,Singoli!$G$9:$G$108)</f>
        <v>#N/A</v>
      </c>
      <c r="AF103" s="93">
        <f>IF(Singoli!$Z103&lt;&gt;"NONPART",CONCATENATE(Singoli!$Z103,Singoli!$AA$9:$AA$108,Singoli!$G$9:$G$108),"")</f>
      </c>
      <c r="AG103" s="129">
        <f>_xlfn.IFERROR(IF(Singoli!$AF103="","",(IF(AA103="U",VLOOKUP(Singoli!$AF103,CATEGORIE!$CE$8:$CF$12,2,FALSE),VLOOKUP(Singoli!$AF103,CATEGORIE!$CR$8:$CS$15,2,FALSE)))),0)</f>
      </c>
      <c r="AH103" s="129">
        <f>_xlfn.IFERROR(IF(Singoli!$AC103&lt;&gt;"",VLOOKUP(Singoli!$AC103,CATEGORIE!$K$3:$L$34,2,FALSE),""),0)</f>
        <v>0</v>
      </c>
      <c r="AI103" s="129">
        <f>_xlfn.IFERROR(IF(Singoli!$AE103&lt;&gt;"",IF($C$1&lt;&gt;"",(VLOOKUP(Singoli!$AE103,CATEGORIE!$T$3:$U$26,2,FALSE)),IF($C$2&lt;&gt;"",(VLOOKUP(Singoli!$AE103,CATEGORIE!$FR$3:$FS$31,2,FALSE))))),"")</f>
      </c>
      <c r="AJ103" s="90">
        <f>IF(Singoli!$I103=0,"",_xlfn.IFERROR(Singoli!$AH103&amp;" "&amp;S103,0))</f>
      </c>
      <c r="AK103" s="90">
        <f>_xlfn.IFERROR(IF(Singoli!$AE103&lt;&gt;"",IF($C$1&lt;&gt;"",(VLOOKUP(Singoli!$AE103,CATEGORIE!$T$3:$U$26,2,FALSE)),IF($C$2&lt;&gt;"",(VLOOKUP(Singoli!$AE103,CATEGORIE!$CE$54:$CF$69,2,FALSE))))),"")</f>
      </c>
      <c r="AL103" s="129"/>
      <c r="AM103" s="239" t="e">
        <f>VLOOKUP(Singoli!$AE103,CATEGORIE!CE$54:CI$69,5,FALSE)</f>
        <v>#N/A</v>
      </c>
    </row>
    <row r="104" spans="1:39" ht="24.75" customHeight="1">
      <c r="A104" s="91"/>
      <c r="B104" s="185"/>
      <c r="C104" s="187"/>
      <c r="D104" s="194" t="str">
        <f>Singoli!$C$9:$C$108&amp;" "&amp;Singoli!$B$9:$B$108</f>
        <v> </v>
      </c>
      <c r="E104" s="212">
        <f t="shared" si="20"/>
        <v>0</v>
      </c>
      <c r="F104" s="213"/>
      <c r="G104" s="214"/>
      <c r="H104" s="214"/>
      <c r="I104" s="92"/>
      <c r="J104" s="92"/>
      <c r="K104" s="92"/>
      <c r="L104" s="92"/>
      <c r="M104" s="92"/>
      <c r="N104" s="92"/>
      <c r="O104" s="92"/>
      <c r="P104" s="92"/>
      <c r="Q104" s="92"/>
      <c r="R104" s="192">
        <f t="shared" si="21"/>
        <v>0</v>
      </c>
      <c r="S104" s="93" t="e">
        <f>VLOOKUP(AC104&amp;"-"&amp;R104,CATEGORIE!AG:AH,2,FALSE)</f>
        <v>#N/A</v>
      </c>
      <c r="T104" s="192">
        <f t="shared" si="22"/>
        <v>1900</v>
      </c>
      <c r="U104" s="163">
        <f t="shared" si="23"/>
        <v>117</v>
      </c>
      <c r="V104" s="163">
        <f t="shared" si="24"/>
        <v>117</v>
      </c>
      <c r="W104" s="163" t="str">
        <f>IF($C$1&lt;&gt;"",VLOOKUP(Singoli!$U$9:$U$108,CATEGORIE!O:P,2),IF($C$2&lt;&gt;"",VLOOKUP(Singoli!$U$9:$U$108,CATEGORIE!FM:FN,2)))</f>
        <v>MAS</v>
      </c>
      <c r="X104" s="93" t="str">
        <f>VLOOKUP(Singoli!$U$9:$U$108,CATEGORIE!D:E,2)</f>
        <v>SEN</v>
      </c>
      <c r="Y104" s="163" t="e">
        <f>VLOOKUP(H104,CATEGORIE!F$2:G$14,2,FALSE)</f>
        <v>#N/A</v>
      </c>
      <c r="Z104" s="163" t="str">
        <f>IF(Singoli!$V104&gt;12,"NONPART",IF(Singoli!$V104&lt;=8,VLOOKUP(Singoli!$V104,CATEGORIE!BX$8:BY$15,2,FALSE),VLOOKUP(Singoli!$V104,CATEGORIE!CK$8:CL$11,2,FALSE)))</f>
        <v>NONPART</v>
      </c>
      <c r="AA104" s="163" t="str">
        <f>IF(Singoli!$Z104="NONPART","NONPART",IF(Singoli!$V104&lt;=8,VLOOKUP(H104,CATEGORIE!BZ$8:CA$20,2,FALSE),VLOOKUP(H104,CATEGORIE!CM$8:CN$20,2,FALSE)))</f>
        <v>NONPART</v>
      </c>
      <c r="AB104" s="93" t="e">
        <f t="shared" si="25"/>
        <v>#N/A</v>
      </c>
      <c r="AC104" s="90" t="e">
        <f t="shared" si="26"/>
        <v>#N/A</v>
      </c>
      <c r="AD104" s="163" t="e">
        <f>VLOOKUP(Singoli!$AC$9:$AC$108,CATEGORIE!K$3:M$34,3,FALSE)</f>
        <v>#N/A</v>
      </c>
      <c r="AE104" s="90" t="e">
        <f>CONCATENATE(Singoli!$W$9:$W$108,Singoli!$Y$9:$Y$108,Singoli!$G$9:$G$108)</f>
        <v>#N/A</v>
      </c>
      <c r="AF104" s="93">
        <f>IF(Singoli!$Z104&lt;&gt;"NONPART",CONCATENATE(Singoli!$Z104,Singoli!$AA$9:$AA$108,Singoli!$G$9:$G$108),"")</f>
      </c>
      <c r="AG104" s="129">
        <f>_xlfn.IFERROR(IF(Singoli!$AF104="","",(IF(AA104="U",VLOOKUP(Singoli!$AF104,CATEGORIE!$CE$8:$CF$12,2,FALSE),VLOOKUP(Singoli!$AF104,CATEGORIE!$CR$8:$CS$15,2,FALSE)))),0)</f>
      </c>
      <c r="AH104" s="129">
        <f>_xlfn.IFERROR(IF(Singoli!$AC104&lt;&gt;"",VLOOKUP(Singoli!$AC104,CATEGORIE!$K$3:$L$34,2,FALSE),""),0)</f>
        <v>0</v>
      </c>
      <c r="AI104" s="129">
        <f>_xlfn.IFERROR(IF(Singoli!$AE104&lt;&gt;"",IF($C$1&lt;&gt;"",(VLOOKUP(Singoli!$AE104,CATEGORIE!$T$3:$U$26,2,FALSE)),IF($C$2&lt;&gt;"",(VLOOKUP(Singoli!$AE104,CATEGORIE!$FR$3:$FS$31,2,FALSE))))),"")</f>
      </c>
      <c r="AJ104" s="90">
        <f>IF(Singoli!$I104=0,"",_xlfn.IFERROR(Singoli!$AH104&amp;" "&amp;S104,0))</f>
      </c>
      <c r="AK104" s="90">
        <f>_xlfn.IFERROR(IF(Singoli!$AE104&lt;&gt;"",IF($C$1&lt;&gt;"",(VLOOKUP(Singoli!$AE104,CATEGORIE!$T$3:$U$26,2,FALSE)),IF($C$2&lt;&gt;"",(VLOOKUP(Singoli!$AE104,CATEGORIE!$CE$54:$CF$69,2,FALSE))))),"")</f>
      </c>
      <c r="AL104" s="129"/>
      <c r="AM104" s="239" t="e">
        <f>VLOOKUP(Singoli!$AE104,CATEGORIE!CE$54:CI$69,5,FALSE)</f>
        <v>#N/A</v>
      </c>
    </row>
    <row r="105" spans="1:39" ht="24.75" customHeight="1">
      <c r="A105" s="91"/>
      <c r="B105" s="185"/>
      <c r="C105" s="187"/>
      <c r="D105" s="194" t="str">
        <f>Singoli!$C$9:$C$108&amp;" "&amp;Singoli!$B$9:$B$108</f>
        <v> </v>
      </c>
      <c r="E105" s="212">
        <f t="shared" si="20"/>
        <v>0</v>
      </c>
      <c r="F105" s="213"/>
      <c r="G105" s="214"/>
      <c r="H105" s="214"/>
      <c r="I105" s="92"/>
      <c r="J105" s="92"/>
      <c r="K105" s="92"/>
      <c r="L105" s="92"/>
      <c r="M105" s="92"/>
      <c r="N105" s="92"/>
      <c r="O105" s="92"/>
      <c r="P105" s="92"/>
      <c r="Q105" s="92"/>
      <c r="R105" s="192">
        <f t="shared" si="21"/>
        <v>0</v>
      </c>
      <c r="S105" s="93" t="e">
        <f>VLOOKUP(AC105&amp;"-"&amp;R105,CATEGORIE!AG:AH,2,FALSE)</f>
        <v>#N/A</v>
      </c>
      <c r="T105" s="192">
        <f t="shared" si="22"/>
        <v>1900</v>
      </c>
      <c r="U105" s="163">
        <f t="shared" si="23"/>
        <v>117</v>
      </c>
      <c r="V105" s="163">
        <f t="shared" si="24"/>
        <v>117</v>
      </c>
      <c r="W105" s="163" t="str">
        <f>IF($C$1&lt;&gt;"",VLOOKUP(Singoli!$U$9:$U$108,CATEGORIE!O:P,2),IF($C$2&lt;&gt;"",VLOOKUP(Singoli!$U$9:$U$108,CATEGORIE!FM:FN,2)))</f>
        <v>MAS</v>
      </c>
      <c r="X105" s="93" t="str">
        <f>VLOOKUP(Singoli!$U$9:$U$108,CATEGORIE!D:E,2)</f>
        <v>SEN</v>
      </c>
      <c r="Y105" s="163" t="e">
        <f>VLOOKUP(H105,CATEGORIE!F$2:G$14,2,FALSE)</f>
        <v>#N/A</v>
      </c>
      <c r="Z105" s="163" t="str">
        <f>IF(Singoli!$V105&gt;12,"NONPART",IF(Singoli!$V105&lt;=8,VLOOKUP(Singoli!$V105,CATEGORIE!BX$8:BY$15,2,FALSE),VLOOKUP(Singoli!$V105,CATEGORIE!CK$8:CL$11,2,FALSE)))</f>
        <v>NONPART</v>
      </c>
      <c r="AA105" s="163" t="str">
        <f>IF(Singoli!$Z105="NONPART","NONPART",IF(Singoli!$V105&lt;=8,VLOOKUP(H105,CATEGORIE!BZ$8:CA$20,2,FALSE),VLOOKUP(H105,CATEGORIE!CM$8:CN$20,2,FALSE)))</f>
        <v>NONPART</v>
      </c>
      <c r="AB105" s="93" t="e">
        <f t="shared" si="25"/>
        <v>#N/A</v>
      </c>
      <c r="AC105" s="90" t="e">
        <f t="shared" si="26"/>
        <v>#N/A</v>
      </c>
      <c r="AD105" s="163" t="e">
        <f>VLOOKUP(Singoli!$AC$9:$AC$108,CATEGORIE!K$3:M$34,3,FALSE)</f>
        <v>#N/A</v>
      </c>
      <c r="AE105" s="90" t="e">
        <f>CONCATENATE(Singoli!$W$9:$W$108,Singoli!$Y$9:$Y$108,Singoli!$G$9:$G$108)</f>
        <v>#N/A</v>
      </c>
      <c r="AF105" s="93">
        <f>IF(Singoli!$Z105&lt;&gt;"NONPART",CONCATENATE(Singoli!$Z105,Singoli!$AA$9:$AA$108,Singoli!$G$9:$G$108),"")</f>
      </c>
      <c r="AG105" s="129">
        <f>_xlfn.IFERROR(IF(Singoli!$AF105="","",(IF(AA105="U",VLOOKUP(Singoli!$AF105,CATEGORIE!$CE$8:$CF$12,2,FALSE),VLOOKUP(Singoli!$AF105,CATEGORIE!$CR$8:$CS$15,2,FALSE)))),0)</f>
      </c>
      <c r="AH105" s="129">
        <f>_xlfn.IFERROR(IF(Singoli!$AC105&lt;&gt;"",VLOOKUP(Singoli!$AC105,CATEGORIE!$K$3:$L$34,2,FALSE),""),0)</f>
        <v>0</v>
      </c>
      <c r="AI105" s="129">
        <f>_xlfn.IFERROR(IF(Singoli!$AE105&lt;&gt;"",IF($C$1&lt;&gt;"",(VLOOKUP(Singoli!$AE105,CATEGORIE!$T$3:$U$26,2,FALSE)),IF($C$2&lt;&gt;"",(VLOOKUP(Singoli!$AE105,CATEGORIE!$FR$3:$FS$31,2,FALSE))))),"")</f>
      </c>
      <c r="AJ105" s="90">
        <f>IF(Singoli!$I105=0,"",_xlfn.IFERROR(Singoli!$AH105&amp;" "&amp;S105,0))</f>
      </c>
      <c r="AK105" s="90">
        <f>_xlfn.IFERROR(IF(Singoli!$AE105&lt;&gt;"",IF($C$1&lt;&gt;"",(VLOOKUP(Singoli!$AE105,CATEGORIE!$T$3:$U$26,2,FALSE)),IF($C$2&lt;&gt;"",(VLOOKUP(Singoli!$AE105,CATEGORIE!$CE$54:$CF$69,2,FALSE))))),"")</f>
      </c>
      <c r="AL105" s="129"/>
      <c r="AM105" s="239" t="e">
        <f>VLOOKUP(Singoli!$AE105,CATEGORIE!CE$54:CI$69,5,FALSE)</f>
        <v>#N/A</v>
      </c>
    </row>
    <row r="106" spans="1:39" ht="24.75" customHeight="1">
      <c r="A106" s="91"/>
      <c r="B106" s="185"/>
      <c r="C106" s="187"/>
      <c r="D106" s="194" t="str">
        <f>Singoli!$C$9:$C$108&amp;" "&amp;Singoli!$B$9:$B$108</f>
        <v> </v>
      </c>
      <c r="E106" s="212">
        <f t="shared" si="20"/>
        <v>0</v>
      </c>
      <c r="F106" s="213"/>
      <c r="G106" s="214"/>
      <c r="H106" s="214"/>
      <c r="I106" s="92"/>
      <c r="J106" s="92"/>
      <c r="K106" s="92"/>
      <c r="L106" s="92"/>
      <c r="M106" s="92"/>
      <c r="N106" s="92"/>
      <c r="O106" s="92"/>
      <c r="P106" s="92"/>
      <c r="Q106" s="92"/>
      <c r="R106" s="192">
        <f t="shared" si="21"/>
        <v>0</v>
      </c>
      <c r="S106" s="93" t="e">
        <f>VLOOKUP(AC106&amp;"-"&amp;R106,CATEGORIE!AG:AH,2,FALSE)</f>
        <v>#N/A</v>
      </c>
      <c r="T106" s="192">
        <f t="shared" si="22"/>
        <v>1900</v>
      </c>
      <c r="U106" s="163">
        <f t="shared" si="23"/>
        <v>117</v>
      </c>
      <c r="V106" s="163">
        <f t="shared" si="24"/>
        <v>117</v>
      </c>
      <c r="W106" s="163" t="str">
        <f>IF($C$1&lt;&gt;"",VLOOKUP(Singoli!$U$9:$U$108,CATEGORIE!O:P,2),IF($C$2&lt;&gt;"",VLOOKUP(Singoli!$U$9:$U$108,CATEGORIE!FM:FN,2)))</f>
        <v>MAS</v>
      </c>
      <c r="X106" s="93" t="str">
        <f>VLOOKUP(Singoli!$U$9:$U$108,CATEGORIE!D:E,2)</f>
        <v>SEN</v>
      </c>
      <c r="Y106" s="163" t="e">
        <f>VLOOKUP(H106,CATEGORIE!F$2:G$14,2,FALSE)</f>
        <v>#N/A</v>
      </c>
      <c r="Z106" s="163" t="str">
        <f>IF(Singoli!$V106&gt;12,"NONPART",IF(Singoli!$V106&lt;=8,VLOOKUP(Singoli!$V106,CATEGORIE!BX$8:BY$15,2,FALSE),VLOOKUP(Singoli!$V106,CATEGORIE!CK$8:CL$11,2,FALSE)))</f>
        <v>NONPART</v>
      </c>
      <c r="AA106" s="163" t="str">
        <f>IF(Singoli!$Z106="NONPART","NONPART",IF(Singoli!$V106&lt;=8,VLOOKUP(H106,CATEGORIE!BZ$8:CA$20,2,FALSE),VLOOKUP(H106,CATEGORIE!CM$8:CN$20,2,FALSE)))</f>
        <v>NONPART</v>
      </c>
      <c r="AB106" s="93" t="e">
        <f t="shared" si="25"/>
        <v>#N/A</v>
      </c>
      <c r="AC106" s="90" t="e">
        <f t="shared" si="26"/>
        <v>#N/A</v>
      </c>
      <c r="AD106" s="163" t="e">
        <f>VLOOKUP(Singoli!$AC$9:$AC$108,CATEGORIE!K$3:M$34,3,FALSE)</f>
        <v>#N/A</v>
      </c>
      <c r="AE106" s="90" t="e">
        <f>CONCATENATE(Singoli!$W$9:$W$108,Singoli!$Y$9:$Y$108,Singoli!$G$9:$G$108)</f>
        <v>#N/A</v>
      </c>
      <c r="AF106" s="93">
        <f>IF(Singoli!$Z106&lt;&gt;"NONPART",CONCATENATE(Singoli!$Z106,Singoli!$AA$9:$AA$108,Singoli!$G$9:$G$108),"")</f>
      </c>
      <c r="AG106" s="129">
        <f>_xlfn.IFERROR(IF(Singoli!$AF106="","",(IF(AA106="U",VLOOKUP(Singoli!$AF106,CATEGORIE!$CE$8:$CF$12,2,FALSE),VLOOKUP(Singoli!$AF106,CATEGORIE!$CR$8:$CS$15,2,FALSE)))),0)</f>
      </c>
      <c r="AH106" s="129">
        <f>_xlfn.IFERROR(IF(Singoli!$AC106&lt;&gt;"",VLOOKUP(Singoli!$AC106,CATEGORIE!$K$3:$L$34,2,FALSE),""),0)</f>
        <v>0</v>
      </c>
      <c r="AI106" s="129">
        <f>_xlfn.IFERROR(IF(Singoli!$AE106&lt;&gt;"",IF($C$1&lt;&gt;"",(VLOOKUP(Singoli!$AE106,CATEGORIE!$T$3:$U$26,2,FALSE)),IF($C$2&lt;&gt;"",(VLOOKUP(Singoli!$AE106,CATEGORIE!$FR$3:$FS$31,2,FALSE))))),"")</f>
      </c>
      <c r="AJ106" s="90">
        <f>IF(Singoli!$I106=0,"",_xlfn.IFERROR(Singoli!$AH106&amp;" "&amp;S106,0))</f>
      </c>
      <c r="AK106" s="90">
        <f>_xlfn.IFERROR(IF(Singoli!$AE106&lt;&gt;"",IF($C$1&lt;&gt;"",(VLOOKUP(Singoli!$AE106,CATEGORIE!$T$3:$U$26,2,FALSE)),IF($C$2&lt;&gt;"",(VLOOKUP(Singoli!$AE106,CATEGORIE!$CE$54:$CF$69,2,FALSE))))),"")</f>
      </c>
      <c r="AL106" s="129"/>
      <c r="AM106" s="239" t="e">
        <f>VLOOKUP(Singoli!$AE106,CATEGORIE!CE$54:CI$69,5,FALSE)</f>
        <v>#N/A</v>
      </c>
    </row>
    <row r="107" spans="1:39" ht="24.75" customHeight="1">
      <c r="A107" s="91"/>
      <c r="B107" s="185"/>
      <c r="C107" s="187"/>
      <c r="D107" s="194" t="str">
        <f>Singoli!$C$9:$C$108&amp;" "&amp;Singoli!$B$9:$B$108</f>
        <v> </v>
      </c>
      <c r="E107" s="212">
        <f t="shared" si="20"/>
        <v>0</v>
      </c>
      <c r="F107" s="213"/>
      <c r="G107" s="214"/>
      <c r="H107" s="214"/>
      <c r="I107" s="92"/>
      <c r="J107" s="92"/>
      <c r="K107" s="92"/>
      <c r="L107" s="92"/>
      <c r="M107" s="92"/>
      <c r="N107" s="92"/>
      <c r="O107" s="92"/>
      <c r="P107" s="92"/>
      <c r="Q107" s="92"/>
      <c r="R107" s="192">
        <f t="shared" si="21"/>
        <v>0</v>
      </c>
      <c r="S107" s="93" t="e">
        <f>VLOOKUP(AC107&amp;"-"&amp;R107,CATEGORIE!AG:AH,2,FALSE)</f>
        <v>#N/A</v>
      </c>
      <c r="T107" s="192">
        <f t="shared" si="22"/>
        <v>1900</v>
      </c>
      <c r="U107" s="163">
        <f t="shared" si="23"/>
        <v>117</v>
      </c>
      <c r="V107" s="163">
        <f t="shared" si="24"/>
        <v>117</v>
      </c>
      <c r="W107" s="163" t="str">
        <f>IF($C$1&lt;&gt;"",VLOOKUP(Singoli!$U$9:$U$108,CATEGORIE!O:P,2),IF($C$2&lt;&gt;"",VLOOKUP(Singoli!$U$9:$U$108,CATEGORIE!FM:FN,2)))</f>
        <v>MAS</v>
      </c>
      <c r="X107" s="93" t="str">
        <f>VLOOKUP(Singoli!$U$9:$U$108,CATEGORIE!D:E,2)</f>
        <v>SEN</v>
      </c>
      <c r="Y107" s="163" t="e">
        <f>VLOOKUP(H107,CATEGORIE!F$2:G$14,2,FALSE)</f>
        <v>#N/A</v>
      </c>
      <c r="Z107" s="163" t="str">
        <f>IF(Singoli!$V107&gt;12,"NONPART",IF(Singoli!$V107&lt;=8,VLOOKUP(Singoli!$V107,CATEGORIE!BX$8:BY$15,2,FALSE),VLOOKUP(Singoli!$V107,CATEGORIE!CK$8:CL$11,2,FALSE)))</f>
        <v>NONPART</v>
      </c>
      <c r="AA107" s="163" t="str">
        <f>IF(Singoli!$Z107="NONPART","NONPART",IF(Singoli!$V107&lt;=8,VLOOKUP(H107,CATEGORIE!BZ$8:CA$20,2,FALSE),VLOOKUP(H107,CATEGORIE!CM$8:CN$20,2,FALSE)))</f>
        <v>NONPART</v>
      </c>
      <c r="AB107" s="93" t="e">
        <f t="shared" si="25"/>
        <v>#N/A</v>
      </c>
      <c r="AC107" s="90" t="e">
        <f t="shared" si="26"/>
        <v>#N/A</v>
      </c>
      <c r="AD107" s="163" t="e">
        <f>VLOOKUP(Singoli!$AC$9:$AC$108,CATEGORIE!K$3:M$34,3,FALSE)</f>
        <v>#N/A</v>
      </c>
      <c r="AE107" s="90" t="e">
        <f>CONCATENATE(Singoli!$W$9:$W$108,Singoli!$Y$9:$Y$108,Singoli!$G$9:$G$108)</f>
        <v>#N/A</v>
      </c>
      <c r="AF107" s="93">
        <f>IF(Singoli!$Z107&lt;&gt;"NONPART",CONCATENATE(Singoli!$Z107,Singoli!$AA$9:$AA$108,Singoli!$G$9:$G$108),"")</f>
      </c>
      <c r="AG107" s="129">
        <f>_xlfn.IFERROR(IF(Singoli!$AF107="","",(IF(AA107="U",VLOOKUP(Singoli!$AF107,CATEGORIE!$CE$8:$CF$12,2,FALSE),VLOOKUP(Singoli!$AF107,CATEGORIE!$CR$8:$CS$15,2,FALSE)))),0)</f>
      </c>
      <c r="AH107" s="129">
        <f>_xlfn.IFERROR(IF(Singoli!$AC107&lt;&gt;"",VLOOKUP(Singoli!$AC107,CATEGORIE!$K$3:$L$34,2,FALSE),""),0)</f>
        <v>0</v>
      </c>
      <c r="AI107" s="129">
        <f>_xlfn.IFERROR(IF(Singoli!$AE107&lt;&gt;"",IF($C$1&lt;&gt;"",(VLOOKUP(Singoli!$AE107,CATEGORIE!$T$3:$U$26,2,FALSE)),IF($C$2&lt;&gt;"",(VLOOKUP(Singoli!$AE107,CATEGORIE!$FR$3:$FS$31,2,FALSE))))),"")</f>
      </c>
      <c r="AJ107" s="90">
        <f>IF(Singoli!$I107=0,"",_xlfn.IFERROR(Singoli!$AH107&amp;" "&amp;S107,0))</f>
      </c>
      <c r="AK107" s="90">
        <f>_xlfn.IFERROR(IF(Singoli!$AE107&lt;&gt;"",IF($C$1&lt;&gt;"",(VLOOKUP(Singoli!$AE107,CATEGORIE!$T$3:$U$26,2,FALSE)),IF($C$2&lt;&gt;"",(VLOOKUP(Singoli!$AE107,CATEGORIE!$CE$54:$CF$69,2,FALSE))))),"")</f>
      </c>
      <c r="AL107" s="129"/>
      <c r="AM107" s="239" t="e">
        <f>VLOOKUP(Singoli!$AE107,CATEGORIE!CE$54:CI$69,5,FALSE)</f>
        <v>#N/A</v>
      </c>
    </row>
    <row r="108" spans="1:39" ht="24.75" customHeight="1">
      <c r="A108" s="91"/>
      <c r="B108" s="185"/>
      <c r="C108" s="187"/>
      <c r="D108" s="194" t="str">
        <f>Singoli!$C$9:$C$108&amp;" "&amp;Singoli!$B$9:$B$108</f>
        <v> </v>
      </c>
      <c r="E108" s="212">
        <f t="shared" si="20"/>
        <v>0</v>
      </c>
      <c r="F108" s="213"/>
      <c r="G108" s="214"/>
      <c r="H108" s="214"/>
      <c r="I108" s="92"/>
      <c r="J108" s="92"/>
      <c r="K108" s="92"/>
      <c r="L108" s="92"/>
      <c r="M108" s="92"/>
      <c r="N108" s="92"/>
      <c r="O108" s="92"/>
      <c r="P108" s="92"/>
      <c r="Q108" s="92"/>
      <c r="R108" s="192">
        <f t="shared" si="21"/>
        <v>0</v>
      </c>
      <c r="S108" s="93" t="e">
        <f>VLOOKUP(AC108&amp;"-"&amp;R108,CATEGORIE!AG:AH,2,FALSE)</f>
        <v>#N/A</v>
      </c>
      <c r="T108" s="192">
        <f t="shared" si="22"/>
        <v>1900</v>
      </c>
      <c r="U108" s="163">
        <f t="shared" si="23"/>
        <v>117</v>
      </c>
      <c r="V108" s="163">
        <f t="shared" si="24"/>
        <v>117</v>
      </c>
      <c r="W108" s="163" t="str">
        <f>IF($C$1&lt;&gt;"",VLOOKUP(Singoli!$U$9:$U$108,CATEGORIE!O:P,2),IF($C$2&lt;&gt;"",VLOOKUP(Singoli!$U$9:$U$108,CATEGORIE!FM:FN,2)))</f>
        <v>MAS</v>
      </c>
      <c r="X108" s="93" t="str">
        <f>VLOOKUP(Singoli!$U$9:$U$108,CATEGORIE!D:E,2)</f>
        <v>SEN</v>
      </c>
      <c r="Y108" s="163" t="e">
        <f>VLOOKUP(H108,CATEGORIE!F$2:G$14,2,FALSE)</f>
        <v>#N/A</v>
      </c>
      <c r="Z108" s="163" t="str">
        <f>IF(Singoli!$V108&gt;12,"NONPART",IF(Singoli!$V108&lt;=8,VLOOKUP(Singoli!$V108,CATEGORIE!BX$8:BY$15,2,FALSE),VLOOKUP(Singoli!$V108,CATEGORIE!CK$8:CL$11,2,FALSE)))</f>
        <v>NONPART</v>
      </c>
      <c r="AA108" s="163" t="str">
        <f>IF(Singoli!$Z108="NONPART","NONPART",IF(Singoli!$V108&lt;=8,VLOOKUP(H108,CATEGORIE!BZ$8:CA$20,2,FALSE),VLOOKUP(H108,CATEGORIE!CM$8:CN$20,2,FALSE)))</f>
        <v>NONPART</v>
      </c>
      <c r="AB108" s="93" t="e">
        <f t="shared" si="25"/>
        <v>#N/A</v>
      </c>
      <c r="AC108" s="90" t="e">
        <f t="shared" si="26"/>
        <v>#N/A</v>
      </c>
      <c r="AD108" s="163" t="e">
        <f>VLOOKUP(Singoli!$AC$9:$AC$108,CATEGORIE!K$3:M$34,3,FALSE)</f>
        <v>#N/A</v>
      </c>
      <c r="AE108" s="90" t="e">
        <f>CONCATENATE(Singoli!$W$9:$W$108,Singoli!$Y$9:$Y$108,Singoli!$G$9:$G$108)</f>
        <v>#N/A</v>
      </c>
      <c r="AF108" s="93">
        <f>IF(Singoli!$Z108&lt;&gt;"NONPART",CONCATENATE(Singoli!$Z108,Singoli!$AA$9:$AA$108,Singoli!$G$9:$G$108),"")</f>
      </c>
      <c r="AG108" s="129">
        <f>_xlfn.IFERROR(IF(Singoli!$AF108="","",(IF(AA108="U",VLOOKUP(Singoli!$AF108,CATEGORIE!$CE$8:$CF$12,2,FALSE),VLOOKUP(Singoli!$AF108,CATEGORIE!$CR$8:$CS$15,2,FALSE)))),0)</f>
      </c>
      <c r="AH108" s="129">
        <f>_xlfn.IFERROR(IF(Singoli!$AC108&lt;&gt;"",VLOOKUP(Singoli!$AC108,CATEGORIE!$K$3:$L$34,2,FALSE),""),0)</f>
        <v>0</v>
      </c>
      <c r="AI108" s="129">
        <f>_xlfn.IFERROR(IF(Singoli!$AE108&lt;&gt;"",IF($C$1&lt;&gt;"",(VLOOKUP(Singoli!$AE108,CATEGORIE!$T$3:$U$26,2,FALSE)),IF($C$2&lt;&gt;"",(VLOOKUP(Singoli!$AE108,CATEGORIE!$FR$3:$FS$31,2,FALSE))))),"")</f>
      </c>
      <c r="AJ108" s="90">
        <f>IF(Singoli!$I108=0,"",_xlfn.IFERROR(Singoli!$AH108&amp;" "&amp;S108,0))</f>
      </c>
      <c r="AK108" s="90">
        <f>_xlfn.IFERROR(IF(Singoli!$AE108&lt;&gt;"",IF($C$1&lt;&gt;"",(VLOOKUP(Singoli!$AE108,CATEGORIE!$T$3:$U$26,2,FALSE)),IF($C$2&lt;&gt;"",(VLOOKUP(Singoli!$AE108,CATEGORIE!$CE$54:$CF$69,2,FALSE))))),"")</f>
      </c>
      <c r="AL108" s="129"/>
      <c r="AM108" s="239" t="e">
        <f>VLOOKUP(Singoli!$AE108,CATEGORIE!CE$54:CI$69,5,FALSE)</f>
        <v>#N/A</v>
      </c>
    </row>
    <row r="109" spans="1:37" ht="24.75" customHeight="1">
      <c r="A109" s="77"/>
      <c r="B109" s="78"/>
      <c r="C109" s="79"/>
      <c r="D109" s="79"/>
      <c r="E109" s="80"/>
      <c r="F109" s="80"/>
      <c r="G109" s="81"/>
      <c r="H109" s="81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3"/>
      <c r="Z109" s="83"/>
      <c r="AA109" s="83"/>
      <c r="AB109" s="83"/>
      <c r="AC109" s="84"/>
      <c r="AD109" s="84"/>
      <c r="AE109" s="77"/>
      <c r="AF109" s="77"/>
      <c r="AG109" s="77"/>
      <c r="AH109" s="77"/>
      <c r="AI109" s="77"/>
      <c r="AJ109" s="77"/>
      <c r="AK109" s="77"/>
    </row>
    <row r="110" spans="1:37" ht="24.75" customHeight="1">
      <c r="A110" s="77"/>
      <c r="B110" s="78"/>
      <c r="C110" s="79"/>
      <c r="D110" s="79"/>
      <c r="E110" s="80"/>
      <c r="F110" s="80"/>
      <c r="G110" s="81"/>
      <c r="H110" s="81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3"/>
      <c r="Z110" s="83"/>
      <c r="AA110" s="83"/>
      <c r="AB110" s="83"/>
      <c r="AC110" s="84"/>
      <c r="AD110" s="84"/>
      <c r="AE110" s="77"/>
      <c r="AF110" s="77"/>
      <c r="AG110" s="77"/>
      <c r="AH110" s="77"/>
      <c r="AI110" s="77"/>
      <c r="AJ110" s="77"/>
      <c r="AK110" s="77"/>
    </row>
    <row r="111" spans="1:37" ht="24.75" customHeight="1">
      <c r="A111" s="77"/>
      <c r="B111" s="78"/>
      <c r="C111" s="79"/>
      <c r="D111" s="79"/>
      <c r="E111" s="80"/>
      <c r="F111" s="80"/>
      <c r="G111" s="81"/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3"/>
      <c r="Z111" s="83"/>
      <c r="AA111" s="83"/>
      <c r="AB111" s="83"/>
      <c r="AC111" s="84"/>
      <c r="AD111" s="84"/>
      <c r="AE111" s="77"/>
      <c r="AF111" s="77"/>
      <c r="AG111" s="77"/>
      <c r="AH111" s="77"/>
      <c r="AI111" s="77"/>
      <c r="AJ111" s="77"/>
      <c r="AK111" s="77"/>
    </row>
    <row r="112" spans="1:37" ht="24.75" customHeight="1">
      <c r="A112" s="77"/>
      <c r="B112" s="78"/>
      <c r="C112" s="79"/>
      <c r="D112" s="79"/>
      <c r="E112" s="80"/>
      <c r="F112" s="80"/>
      <c r="G112" s="81"/>
      <c r="H112" s="81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3"/>
      <c r="Z112" s="83"/>
      <c r="AA112" s="83"/>
      <c r="AB112" s="83"/>
      <c r="AC112" s="84"/>
      <c r="AD112" s="84"/>
      <c r="AE112" s="77"/>
      <c r="AF112" s="77"/>
      <c r="AG112" s="77"/>
      <c r="AH112" s="77"/>
      <c r="AI112" s="77"/>
      <c r="AJ112" s="77"/>
      <c r="AK112" s="77"/>
    </row>
    <row r="113" spans="1:37" ht="24.75" customHeight="1">
      <c r="A113" s="77"/>
      <c r="B113" s="78"/>
      <c r="C113" s="79"/>
      <c r="D113" s="79"/>
      <c r="E113" s="80"/>
      <c r="F113" s="80"/>
      <c r="G113" s="81"/>
      <c r="H113" s="81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  <c r="Z113" s="83"/>
      <c r="AA113" s="83"/>
      <c r="AB113" s="83"/>
      <c r="AC113" s="84"/>
      <c r="AD113" s="84"/>
      <c r="AE113" s="77"/>
      <c r="AF113" s="77"/>
      <c r="AG113" s="77"/>
      <c r="AH113" s="77"/>
      <c r="AI113" s="77"/>
      <c r="AJ113" s="77"/>
      <c r="AK113" s="77"/>
    </row>
    <row r="114" spans="1:37" ht="24.75" customHeight="1">
      <c r="A114" s="77"/>
      <c r="B114" s="78"/>
      <c r="C114" s="79"/>
      <c r="D114" s="79"/>
      <c r="E114" s="80"/>
      <c r="F114" s="80"/>
      <c r="G114" s="81"/>
      <c r="H114" s="81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3"/>
      <c r="Z114" s="83"/>
      <c r="AA114" s="83"/>
      <c r="AB114" s="83"/>
      <c r="AC114" s="84"/>
      <c r="AD114" s="84"/>
      <c r="AE114" s="77"/>
      <c r="AF114" s="77"/>
      <c r="AG114" s="77"/>
      <c r="AH114" s="77"/>
      <c r="AI114" s="77"/>
      <c r="AJ114" s="77"/>
      <c r="AK114" s="77"/>
    </row>
    <row r="115" spans="1:37" ht="24.75" customHeight="1">
      <c r="A115" s="77"/>
      <c r="B115" s="78"/>
      <c r="C115" s="79"/>
      <c r="D115" s="79"/>
      <c r="E115" s="80"/>
      <c r="F115" s="80"/>
      <c r="G115" s="81"/>
      <c r="H115" s="81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3"/>
      <c r="Z115" s="83"/>
      <c r="AA115" s="83"/>
      <c r="AB115" s="83"/>
      <c r="AC115" s="84"/>
      <c r="AD115" s="84"/>
      <c r="AE115" s="77"/>
      <c r="AF115" s="77"/>
      <c r="AG115" s="77"/>
      <c r="AH115" s="77"/>
      <c r="AI115" s="77"/>
      <c r="AJ115" s="77"/>
      <c r="AK115" s="77"/>
    </row>
    <row r="116" spans="1:37" ht="24.75" customHeight="1">
      <c r="A116" s="77"/>
      <c r="B116" s="78"/>
      <c r="C116" s="79"/>
      <c r="D116" s="79"/>
      <c r="E116" s="80"/>
      <c r="F116" s="80"/>
      <c r="G116" s="81"/>
      <c r="H116" s="81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3"/>
      <c r="Z116" s="83"/>
      <c r="AA116" s="83"/>
      <c r="AB116" s="83"/>
      <c r="AC116" s="84"/>
      <c r="AD116" s="84"/>
      <c r="AE116" s="77"/>
      <c r="AF116" s="77"/>
      <c r="AG116" s="77"/>
      <c r="AH116" s="77"/>
      <c r="AI116" s="77"/>
      <c r="AJ116" s="77"/>
      <c r="AK116" s="77"/>
    </row>
    <row r="117" spans="1:37" ht="24.75" customHeight="1">
      <c r="A117" s="77"/>
      <c r="B117" s="78"/>
      <c r="C117" s="79"/>
      <c r="D117" s="79"/>
      <c r="E117" s="80"/>
      <c r="F117" s="80"/>
      <c r="G117" s="81"/>
      <c r="H117" s="81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3"/>
      <c r="Z117" s="83"/>
      <c r="AA117" s="83"/>
      <c r="AB117" s="83"/>
      <c r="AC117" s="84"/>
      <c r="AD117" s="84"/>
      <c r="AE117" s="77"/>
      <c r="AF117" s="77"/>
      <c r="AG117" s="77"/>
      <c r="AH117" s="77"/>
      <c r="AI117" s="77"/>
      <c r="AJ117" s="77"/>
      <c r="AK117" s="77"/>
    </row>
    <row r="118" spans="1:37" ht="24.75" customHeight="1">
      <c r="A118" s="77"/>
      <c r="B118" s="78"/>
      <c r="C118" s="79"/>
      <c r="D118" s="79"/>
      <c r="E118" s="80"/>
      <c r="F118" s="80"/>
      <c r="G118" s="81"/>
      <c r="H118" s="81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3"/>
      <c r="Z118" s="83"/>
      <c r="AA118" s="83"/>
      <c r="AB118" s="83"/>
      <c r="AC118" s="84"/>
      <c r="AD118" s="84"/>
      <c r="AE118" s="77"/>
      <c r="AF118" s="77"/>
      <c r="AG118" s="77"/>
      <c r="AH118" s="77"/>
      <c r="AI118" s="77"/>
      <c r="AJ118" s="77"/>
      <c r="AK118" s="77"/>
    </row>
    <row r="119" spans="1:37" ht="24.75" customHeight="1">
      <c r="A119" s="77"/>
      <c r="B119" s="78"/>
      <c r="C119" s="79"/>
      <c r="D119" s="79"/>
      <c r="E119" s="80"/>
      <c r="F119" s="80"/>
      <c r="G119" s="81"/>
      <c r="H119" s="81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3"/>
      <c r="Z119" s="83"/>
      <c r="AA119" s="83"/>
      <c r="AB119" s="83"/>
      <c r="AC119" s="84"/>
      <c r="AD119" s="84"/>
      <c r="AE119" s="77"/>
      <c r="AF119" s="77"/>
      <c r="AG119" s="77"/>
      <c r="AH119" s="77"/>
      <c r="AI119" s="77"/>
      <c r="AJ119" s="77"/>
      <c r="AK119" s="77"/>
    </row>
    <row r="120" spans="1:37" ht="24.75" customHeight="1">
      <c r="A120" s="77"/>
      <c r="B120" s="78"/>
      <c r="C120" s="79"/>
      <c r="D120" s="79"/>
      <c r="E120" s="80"/>
      <c r="F120" s="80"/>
      <c r="G120" s="81"/>
      <c r="H120" s="81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3"/>
      <c r="Z120" s="83"/>
      <c r="AA120" s="83"/>
      <c r="AB120" s="83"/>
      <c r="AC120" s="84"/>
      <c r="AD120" s="84"/>
      <c r="AE120" s="77"/>
      <c r="AF120" s="77"/>
      <c r="AG120" s="77"/>
      <c r="AH120" s="77"/>
      <c r="AI120" s="77"/>
      <c r="AJ120" s="77"/>
      <c r="AK120" s="77"/>
    </row>
    <row r="121" spans="1:37" ht="24.75" customHeight="1">
      <c r="A121" s="77"/>
      <c r="B121" s="78"/>
      <c r="C121" s="79"/>
      <c r="D121" s="79"/>
      <c r="E121" s="80"/>
      <c r="F121" s="80"/>
      <c r="G121" s="81"/>
      <c r="H121" s="81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3"/>
      <c r="Z121" s="83"/>
      <c r="AA121" s="83"/>
      <c r="AB121" s="83"/>
      <c r="AC121" s="84"/>
      <c r="AD121" s="84"/>
      <c r="AE121" s="77"/>
      <c r="AF121" s="77"/>
      <c r="AG121" s="77"/>
      <c r="AH121" s="77"/>
      <c r="AI121" s="77"/>
      <c r="AJ121" s="77"/>
      <c r="AK121" s="77"/>
    </row>
    <row r="122" spans="1:37" ht="24.75" customHeight="1">
      <c r="A122" s="77"/>
      <c r="B122" s="78"/>
      <c r="C122" s="79"/>
      <c r="D122" s="79"/>
      <c r="E122" s="80"/>
      <c r="F122" s="80"/>
      <c r="G122" s="81"/>
      <c r="H122" s="81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3"/>
      <c r="Z122" s="83"/>
      <c r="AA122" s="83"/>
      <c r="AB122" s="83"/>
      <c r="AC122" s="84"/>
      <c r="AD122" s="84"/>
      <c r="AE122" s="77"/>
      <c r="AF122" s="77"/>
      <c r="AG122" s="77"/>
      <c r="AH122" s="77"/>
      <c r="AI122" s="77"/>
      <c r="AJ122" s="77"/>
      <c r="AK122" s="77"/>
    </row>
    <row r="123" spans="1:37" ht="24.75" customHeight="1">
      <c r="A123" s="77"/>
      <c r="B123" s="78"/>
      <c r="C123" s="79"/>
      <c r="D123" s="79"/>
      <c r="E123" s="80"/>
      <c r="F123" s="80"/>
      <c r="G123" s="81"/>
      <c r="H123" s="81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3"/>
      <c r="Z123" s="83"/>
      <c r="AA123" s="83"/>
      <c r="AB123" s="83"/>
      <c r="AC123" s="84"/>
      <c r="AD123" s="84"/>
      <c r="AE123" s="77"/>
      <c r="AF123" s="77"/>
      <c r="AG123" s="77"/>
      <c r="AH123" s="77"/>
      <c r="AI123" s="77"/>
      <c r="AJ123" s="77"/>
      <c r="AK123" s="77"/>
    </row>
    <row r="124" spans="1:37" ht="24.75" customHeight="1">
      <c r="A124" s="77"/>
      <c r="B124" s="78"/>
      <c r="C124" s="79"/>
      <c r="D124" s="79"/>
      <c r="E124" s="80"/>
      <c r="F124" s="80"/>
      <c r="G124" s="81"/>
      <c r="H124" s="81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3"/>
      <c r="Z124" s="83"/>
      <c r="AA124" s="83"/>
      <c r="AB124" s="83"/>
      <c r="AC124" s="84"/>
      <c r="AD124" s="84"/>
      <c r="AE124" s="77"/>
      <c r="AF124" s="77"/>
      <c r="AG124" s="77"/>
      <c r="AH124" s="77"/>
      <c r="AI124" s="77"/>
      <c r="AJ124" s="77"/>
      <c r="AK124" s="77"/>
    </row>
    <row r="125" spans="1:37" ht="24.75" customHeight="1">
      <c r="A125" s="77"/>
      <c r="B125" s="78"/>
      <c r="C125" s="79"/>
      <c r="D125" s="79"/>
      <c r="E125" s="80"/>
      <c r="F125" s="80"/>
      <c r="G125" s="81"/>
      <c r="H125" s="81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3"/>
      <c r="Z125" s="83"/>
      <c r="AA125" s="83"/>
      <c r="AB125" s="83"/>
      <c r="AC125" s="84"/>
      <c r="AD125" s="84"/>
      <c r="AE125" s="77"/>
      <c r="AF125" s="77"/>
      <c r="AG125" s="77"/>
      <c r="AH125" s="77"/>
      <c r="AI125" s="77"/>
      <c r="AJ125" s="77"/>
      <c r="AK125" s="77"/>
    </row>
    <row r="126" spans="1:37" ht="24.75" customHeight="1">
      <c r="A126" s="77"/>
      <c r="B126" s="78"/>
      <c r="C126" s="79"/>
      <c r="D126" s="79"/>
      <c r="E126" s="80"/>
      <c r="F126" s="80"/>
      <c r="G126" s="81"/>
      <c r="H126" s="81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3"/>
      <c r="Z126" s="83"/>
      <c r="AA126" s="83"/>
      <c r="AB126" s="83"/>
      <c r="AC126" s="84"/>
      <c r="AD126" s="84"/>
      <c r="AE126" s="77"/>
      <c r="AF126" s="77"/>
      <c r="AG126" s="77"/>
      <c r="AH126" s="77"/>
      <c r="AI126" s="77"/>
      <c r="AJ126" s="77"/>
      <c r="AK126" s="77"/>
    </row>
    <row r="127" spans="1:37" ht="24.75" customHeight="1">
      <c r="A127" s="77"/>
      <c r="B127" s="78"/>
      <c r="C127" s="79"/>
      <c r="D127" s="79"/>
      <c r="E127" s="80"/>
      <c r="F127" s="80"/>
      <c r="G127" s="81"/>
      <c r="H127" s="81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3"/>
      <c r="Z127" s="83"/>
      <c r="AA127" s="83"/>
      <c r="AB127" s="83"/>
      <c r="AC127" s="84"/>
      <c r="AD127" s="84"/>
      <c r="AE127" s="77"/>
      <c r="AF127" s="77"/>
      <c r="AG127" s="77"/>
      <c r="AH127" s="77"/>
      <c r="AI127" s="77"/>
      <c r="AJ127" s="77"/>
      <c r="AK127" s="77"/>
    </row>
    <row r="128" spans="1:37" ht="24.75" customHeight="1">
      <c r="A128" s="77"/>
      <c r="B128" s="78"/>
      <c r="C128" s="79"/>
      <c r="D128" s="79"/>
      <c r="E128" s="80"/>
      <c r="F128" s="80"/>
      <c r="G128" s="81"/>
      <c r="H128" s="81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3"/>
      <c r="Z128" s="83"/>
      <c r="AA128" s="83"/>
      <c r="AB128" s="83"/>
      <c r="AC128" s="84"/>
      <c r="AD128" s="84"/>
      <c r="AE128" s="77"/>
      <c r="AF128" s="77"/>
      <c r="AG128" s="77"/>
      <c r="AH128" s="77"/>
      <c r="AI128" s="77"/>
      <c r="AJ128" s="77"/>
      <c r="AK128" s="77"/>
    </row>
    <row r="129" spans="1:37" ht="24.75" customHeight="1">
      <c r="A129" s="77"/>
      <c r="B129" s="78"/>
      <c r="C129" s="79"/>
      <c r="D129" s="79"/>
      <c r="E129" s="80"/>
      <c r="F129" s="80"/>
      <c r="G129" s="81"/>
      <c r="H129" s="81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3"/>
      <c r="Z129" s="83"/>
      <c r="AA129" s="83"/>
      <c r="AB129" s="83"/>
      <c r="AC129" s="84"/>
      <c r="AD129" s="84"/>
      <c r="AE129" s="77"/>
      <c r="AF129" s="77"/>
      <c r="AG129" s="77"/>
      <c r="AH129" s="77"/>
      <c r="AI129" s="77"/>
      <c r="AJ129" s="77"/>
      <c r="AK129" s="77"/>
    </row>
    <row r="130" spans="1:37" ht="24.75" customHeight="1">
      <c r="A130" s="77"/>
      <c r="B130" s="78"/>
      <c r="C130" s="79"/>
      <c r="D130" s="79"/>
      <c r="E130" s="80"/>
      <c r="F130" s="80"/>
      <c r="G130" s="81"/>
      <c r="H130" s="81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3"/>
      <c r="Z130" s="83"/>
      <c r="AA130" s="83"/>
      <c r="AB130" s="83"/>
      <c r="AC130" s="84"/>
      <c r="AD130" s="84"/>
      <c r="AE130" s="77"/>
      <c r="AF130" s="77"/>
      <c r="AG130" s="77"/>
      <c r="AH130" s="77"/>
      <c r="AI130" s="77"/>
      <c r="AJ130" s="77"/>
      <c r="AK130" s="77"/>
    </row>
    <row r="131" spans="1:37" ht="24.75" customHeight="1">
      <c r="A131" s="77"/>
      <c r="B131" s="78"/>
      <c r="C131" s="79"/>
      <c r="D131" s="79"/>
      <c r="E131" s="80"/>
      <c r="F131" s="80"/>
      <c r="G131" s="81"/>
      <c r="H131" s="81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3"/>
      <c r="Z131" s="83"/>
      <c r="AA131" s="83"/>
      <c r="AB131" s="83"/>
      <c r="AC131" s="84"/>
      <c r="AD131" s="84"/>
      <c r="AE131" s="77"/>
      <c r="AF131" s="77"/>
      <c r="AG131" s="77"/>
      <c r="AH131" s="77"/>
      <c r="AI131" s="77"/>
      <c r="AJ131" s="77"/>
      <c r="AK131" s="77"/>
    </row>
    <row r="132" spans="1:37" ht="24.75" customHeight="1">
      <c r="A132" s="77"/>
      <c r="B132" s="78"/>
      <c r="C132" s="79"/>
      <c r="D132" s="79"/>
      <c r="E132" s="80"/>
      <c r="F132" s="80"/>
      <c r="G132" s="81"/>
      <c r="H132" s="81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3"/>
      <c r="Z132" s="83"/>
      <c r="AA132" s="83"/>
      <c r="AB132" s="83"/>
      <c r="AC132" s="84"/>
      <c r="AD132" s="84"/>
      <c r="AE132" s="77"/>
      <c r="AF132" s="77"/>
      <c r="AG132" s="77"/>
      <c r="AH132" s="77"/>
      <c r="AI132" s="77"/>
      <c r="AJ132" s="77"/>
      <c r="AK132" s="77"/>
    </row>
    <row r="133" spans="1:37" ht="24.75" customHeight="1">
      <c r="A133" s="77"/>
      <c r="B133" s="78"/>
      <c r="C133" s="79"/>
      <c r="D133" s="79"/>
      <c r="E133" s="80"/>
      <c r="F133" s="80"/>
      <c r="G133" s="81"/>
      <c r="H133" s="81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3"/>
      <c r="Z133" s="83"/>
      <c r="AA133" s="83"/>
      <c r="AB133" s="83"/>
      <c r="AC133" s="84"/>
      <c r="AD133" s="84"/>
      <c r="AE133" s="77"/>
      <c r="AF133" s="77"/>
      <c r="AG133" s="77"/>
      <c r="AH133" s="77"/>
      <c r="AI133" s="77"/>
      <c r="AJ133" s="77"/>
      <c r="AK133" s="77"/>
    </row>
    <row r="134" spans="1:37" ht="24.75" customHeight="1">
      <c r="A134" s="77"/>
      <c r="B134" s="78"/>
      <c r="C134" s="79"/>
      <c r="D134" s="79"/>
      <c r="E134" s="80"/>
      <c r="F134" s="80"/>
      <c r="G134" s="81"/>
      <c r="H134" s="81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3"/>
      <c r="AA134" s="83"/>
      <c r="AB134" s="83"/>
      <c r="AC134" s="84"/>
      <c r="AD134" s="84"/>
      <c r="AE134" s="77"/>
      <c r="AF134" s="77"/>
      <c r="AG134" s="77"/>
      <c r="AH134" s="77"/>
      <c r="AI134" s="77"/>
      <c r="AJ134" s="77"/>
      <c r="AK134" s="77"/>
    </row>
    <row r="135" spans="1:37" ht="24.75" customHeight="1">
      <c r="A135" s="77"/>
      <c r="B135" s="78"/>
      <c r="C135" s="79"/>
      <c r="D135" s="79"/>
      <c r="E135" s="80"/>
      <c r="F135" s="80"/>
      <c r="G135" s="81"/>
      <c r="H135" s="81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3"/>
      <c r="Z135" s="83"/>
      <c r="AA135" s="83"/>
      <c r="AB135" s="83"/>
      <c r="AC135" s="84"/>
      <c r="AD135" s="84"/>
      <c r="AE135" s="77"/>
      <c r="AF135" s="77"/>
      <c r="AG135" s="77"/>
      <c r="AH135" s="77"/>
      <c r="AI135" s="77"/>
      <c r="AJ135" s="77"/>
      <c r="AK135" s="77"/>
    </row>
    <row r="136" spans="1:37" ht="24.75" customHeight="1">
      <c r="A136" s="77"/>
      <c r="B136" s="78"/>
      <c r="C136" s="79"/>
      <c r="D136" s="79"/>
      <c r="E136" s="80"/>
      <c r="F136" s="80"/>
      <c r="G136" s="81"/>
      <c r="H136" s="81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3"/>
      <c r="AA136" s="83"/>
      <c r="AB136" s="83"/>
      <c r="AC136" s="84"/>
      <c r="AD136" s="84"/>
      <c r="AE136" s="77"/>
      <c r="AF136" s="77"/>
      <c r="AG136" s="77"/>
      <c r="AH136" s="77"/>
      <c r="AI136" s="77"/>
      <c r="AJ136" s="77"/>
      <c r="AK136" s="77"/>
    </row>
    <row r="137" spans="1:37" ht="24.75" customHeight="1">
      <c r="A137" s="77"/>
      <c r="B137" s="78"/>
      <c r="C137" s="79"/>
      <c r="D137" s="79"/>
      <c r="E137" s="80"/>
      <c r="F137" s="80"/>
      <c r="G137" s="81"/>
      <c r="H137" s="81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3"/>
      <c r="AA137" s="83"/>
      <c r="AB137" s="83"/>
      <c r="AC137" s="84"/>
      <c r="AD137" s="84"/>
      <c r="AE137" s="77"/>
      <c r="AF137" s="77"/>
      <c r="AG137" s="77"/>
      <c r="AH137" s="77"/>
      <c r="AI137" s="77"/>
      <c r="AJ137" s="77"/>
      <c r="AK137" s="77"/>
    </row>
    <row r="138" spans="1:37" ht="24.75" customHeight="1">
      <c r="A138" s="77"/>
      <c r="B138" s="78"/>
      <c r="C138" s="79"/>
      <c r="D138" s="79"/>
      <c r="E138" s="80"/>
      <c r="F138" s="80"/>
      <c r="G138" s="81"/>
      <c r="H138" s="81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3"/>
      <c r="Z138" s="83"/>
      <c r="AA138" s="83"/>
      <c r="AB138" s="83"/>
      <c r="AC138" s="84"/>
      <c r="AD138" s="84"/>
      <c r="AE138" s="77"/>
      <c r="AF138" s="77"/>
      <c r="AG138" s="77"/>
      <c r="AH138" s="77"/>
      <c r="AI138" s="77"/>
      <c r="AJ138" s="77"/>
      <c r="AK138" s="77"/>
    </row>
    <row r="139" spans="1:37" ht="24.75" customHeight="1">
      <c r="A139" s="77"/>
      <c r="B139" s="78"/>
      <c r="C139" s="79"/>
      <c r="D139" s="79"/>
      <c r="E139" s="80"/>
      <c r="F139" s="80"/>
      <c r="G139" s="81"/>
      <c r="H139" s="81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3"/>
      <c r="AA139" s="83"/>
      <c r="AB139" s="83"/>
      <c r="AC139" s="84"/>
      <c r="AD139" s="84"/>
      <c r="AE139" s="77"/>
      <c r="AF139" s="77"/>
      <c r="AG139" s="77"/>
      <c r="AH139" s="77"/>
      <c r="AI139" s="77"/>
      <c r="AJ139" s="77"/>
      <c r="AK139" s="77"/>
    </row>
    <row r="140" spans="1:37" ht="24.75" customHeight="1">
      <c r="A140" s="77"/>
      <c r="B140" s="78"/>
      <c r="C140" s="79"/>
      <c r="D140" s="79"/>
      <c r="E140" s="80"/>
      <c r="F140" s="80"/>
      <c r="G140" s="81"/>
      <c r="H140" s="81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3"/>
      <c r="AA140" s="83"/>
      <c r="AB140" s="83"/>
      <c r="AC140" s="84"/>
      <c r="AD140" s="84"/>
      <c r="AE140" s="77"/>
      <c r="AF140" s="77"/>
      <c r="AG140" s="77"/>
      <c r="AH140" s="77"/>
      <c r="AI140" s="77"/>
      <c r="AJ140" s="77"/>
      <c r="AK140" s="77"/>
    </row>
    <row r="141" spans="1:37" ht="24.75" customHeight="1">
      <c r="A141" s="77"/>
      <c r="B141" s="78"/>
      <c r="C141" s="79"/>
      <c r="D141" s="79"/>
      <c r="E141" s="80"/>
      <c r="F141" s="80"/>
      <c r="G141" s="81"/>
      <c r="H141" s="81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3"/>
      <c r="Z141" s="83"/>
      <c r="AA141" s="83"/>
      <c r="AB141" s="83"/>
      <c r="AC141" s="84"/>
      <c r="AD141" s="84"/>
      <c r="AE141" s="77"/>
      <c r="AF141" s="77"/>
      <c r="AG141" s="77"/>
      <c r="AH141" s="77"/>
      <c r="AI141" s="77"/>
      <c r="AJ141" s="77"/>
      <c r="AK141" s="77"/>
    </row>
    <row r="142" spans="1:37" ht="24.75" customHeight="1">
      <c r="A142" s="77"/>
      <c r="B142" s="78"/>
      <c r="C142" s="79"/>
      <c r="D142" s="79"/>
      <c r="E142" s="80"/>
      <c r="F142" s="80"/>
      <c r="G142" s="81"/>
      <c r="H142" s="81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3"/>
      <c r="AA142" s="83"/>
      <c r="AB142" s="83"/>
      <c r="AC142" s="84"/>
      <c r="AD142" s="84"/>
      <c r="AE142" s="77"/>
      <c r="AF142" s="77"/>
      <c r="AG142" s="77"/>
      <c r="AH142" s="77"/>
      <c r="AI142" s="77"/>
      <c r="AJ142" s="77"/>
      <c r="AK142" s="77"/>
    </row>
    <row r="143" spans="1:37" ht="24.75" customHeight="1">
      <c r="A143" s="77"/>
      <c r="B143" s="78"/>
      <c r="C143" s="79"/>
      <c r="D143" s="79"/>
      <c r="E143" s="80"/>
      <c r="F143" s="80"/>
      <c r="G143" s="81"/>
      <c r="H143" s="81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3"/>
      <c r="Z143" s="83"/>
      <c r="AA143" s="83"/>
      <c r="AB143" s="83"/>
      <c r="AC143" s="84"/>
      <c r="AD143" s="84"/>
      <c r="AE143" s="77"/>
      <c r="AF143" s="77"/>
      <c r="AG143" s="77"/>
      <c r="AH143" s="77"/>
      <c r="AI143" s="77"/>
      <c r="AJ143" s="77"/>
      <c r="AK143" s="77"/>
    </row>
    <row r="144" spans="1:37" ht="24.75" customHeight="1">
      <c r="A144" s="77"/>
      <c r="B144" s="78"/>
      <c r="C144" s="79"/>
      <c r="D144" s="79"/>
      <c r="E144" s="80"/>
      <c r="F144" s="80"/>
      <c r="G144" s="81"/>
      <c r="H144" s="81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3"/>
      <c r="Z144" s="83"/>
      <c r="AA144" s="83"/>
      <c r="AB144" s="83"/>
      <c r="AC144" s="84"/>
      <c r="AD144" s="84"/>
      <c r="AE144" s="77"/>
      <c r="AF144" s="77"/>
      <c r="AG144" s="77"/>
      <c r="AH144" s="77"/>
      <c r="AI144" s="77"/>
      <c r="AJ144" s="77"/>
      <c r="AK144" s="77"/>
    </row>
    <row r="145" spans="1:37" ht="24.75" customHeight="1">
      <c r="A145" s="77"/>
      <c r="B145" s="78"/>
      <c r="C145" s="79"/>
      <c r="D145" s="79"/>
      <c r="E145" s="80"/>
      <c r="F145" s="80"/>
      <c r="G145" s="81"/>
      <c r="H145" s="81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3"/>
      <c r="Z145" s="83"/>
      <c r="AA145" s="83"/>
      <c r="AB145" s="83"/>
      <c r="AC145" s="84"/>
      <c r="AD145" s="84"/>
      <c r="AE145" s="77"/>
      <c r="AF145" s="77"/>
      <c r="AG145" s="77"/>
      <c r="AH145" s="77"/>
      <c r="AI145" s="77"/>
      <c r="AJ145" s="77"/>
      <c r="AK145" s="77"/>
    </row>
    <row r="146" spans="1:37" ht="24.75" customHeight="1">
      <c r="A146" s="77"/>
      <c r="B146" s="78"/>
      <c r="C146" s="79"/>
      <c r="D146" s="79"/>
      <c r="E146" s="80"/>
      <c r="F146" s="80"/>
      <c r="G146" s="81"/>
      <c r="H146" s="81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3"/>
      <c r="Z146" s="83"/>
      <c r="AA146" s="83"/>
      <c r="AB146" s="83"/>
      <c r="AC146" s="84"/>
      <c r="AD146" s="84"/>
      <c r="AE146" s="77"/>
      <c r="AF146" s="77"/>
      <c r="AG146" s="77"/>
      <c r="AH146" s="77"/>
      <c r="AI146" s="77"/>
      <c r="AJ146" s="77"/>
      <c r="AK146" s="77"/>
    </row>
    <row r="147" spans="1:37" ht="24.75" customHeight="1">
      <c r="A147" s="77"/>
      <c r="B147" s="78"/>
      <c r="C147" s="79"/>
      <c r="D147" s="79"/>
      <c r="E147" s="80"/>
      <c r="F147" s="80"/>
      <c r="G147" s="81"/>
      <c r="H147" s="81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3"/>
      <c r="Z147" s="83"/>
      <c r="AA147" s="83"/>
      <c r="AB147" s="83"/>
      <c r="AC147" s="84"/>
      <c r="AD147" s="84"/>
      <c r="AE147" s="77"/>
      <c r="AF147" s="77"/>
      <c r="AG147" s="77"/>
      <c r="AH147" s="77"/>
      <c r="AI147" s="77"/>
      <c r="AJ147" s="77"/>
      <c r="AK147" s="77"/>
    </row>
    <row r="148" spans="1:37" ht="24.75" customHeight="1">
      <c r="A148" s="77"/>
      <c r="B148" s="78"/>
      <c r="C148" s="79"/>
      <c r="D148" s="79"/>
      <c r="E148" s="80"/>
      <c r="F148" s="80"/>
      <c r="G148" s="81"/>
      <c r="H148" s="81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3"/>
      <c r="Z148" s="83"/>
      <c r="AA148" s="83"/>
      <c r="AB148" s="83"/>
      <c r="AC148" s="84"/>
      <c r="AD148" s="84"/>
      <c r="AE148" s="77"/>
      <c r="AF148" s="77"/>
      <c r="AG148" s="77"/>
      <c r="AH148" s="77"/>
      <c r="AI148" s="77"/>
      <c r="AJ148" s="77"/>
      <c r="AK148" s="77"/>
    </row>
    <row r="149" spans="1:37" ht="24.75" customHeight="1">
      <c r="A149" s="77"/>
      <c r="B149" s="78"/>
      <c r="C149" s="79"/>
      <c r="D149" s="79"/>
      <c r="E149" s="80"/>
      <c r="F149" s="80"/>
      <c r="G149" s="81"/>
      <c r="H149" s="81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3"/>
      <c r="Z149" s="83"/>
      <c r="AA149" s="83"/>
      <c r="AB149" s="83"/>
      <c r="AC149" s="84"/>
      <c r="AD149" s="84"/>
      <c r="AE149" s="77"/>
      <c r="AF149" s="77"/>
      <c r="AG149" s="77"/>
      <c r="AH149" s="77"/>
      <c r="AI149" s="77"/>
      <c r="AJ149" s="77"/>
      <c r="AK149" s="77"/>
    </row>
    <row r="150" spans="1:37" ht="24.75" customHeight="1">
      <c r="A150" s="77"/>
      <c r="B150" s="78"/>
      <c r="C150" s="79"/>
      <c r="D150" s="79"/>
      <c r="E150" s="80"/>
      <c r="F150" s="80"/>
      <c r="G150" s="81"/>
      <c r="H150" s="81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3"/>
      <c r="Z150" s="83"/>
      <c r="AA150" s="83"/>
      <c r="AB150" s="83"/>
      <c r="AC150" s="84"/>
      <c r="AD150" s="84"/>
      <c r="AE150" s="77"/>
      <c r="AF150" s="77"/>
      <c r="AG150" s="77"/>
      <c r="AH150" s="77"/>
      <c r="AI150" s="77"/>
      <c r="AJ150" s="77"/>
      <c r="AK150" s="77"/>
    </row>
    <row r="151" spans="1:37" ht="24.75" customHeight="1">
      <c r="A151" s="77"/>
      <c r="B151" s="78"/>
      <c r="C151" s="79"/>
      <c r="D151" s="79"/>
      <c r="E151" s="80"/>
      <c r="F151" s="80"/>
      <c r="G151" s="81"/>
      <c r="H151" s="81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3"/>
      <c r="Z151" s="83"/>
      <c r="AA151" s="83"/>
      <c r="AB151" s="83"/>
      <c r="AC151" s="84"/>
      <c r="AD151" s="84"/>
      <c r="AE151" s="77"/>
      <c r="AF151" s="77"/>
      <c r="AG151" s="77"/>
      <c r="AH151" s="77"/>
      <c r="AI151" s="77"/>
      <c r="AJ151" s="77"/>
      <c r="AK151" s="77"/>
    </row>
    <row r="152" spans="1:37" ht="24.75" customHeight="1">
      <c r="A152" s="77"/>
      <c r="B152" s="78"/>
      <c r="C152" s="79"/>
      <c r="D152" s="79"/>
      <c r="E152" s="80"/>
      <c r="F152" s="80"/>
      <c r="G152" s="81"/>
      <c r="H152" s="81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3"/>
      <c r="Z152" s="83"/>
      <c r="AA152" s="83"/>
      <c r="AB152" s="83"/>
      <c r="AC152" s="84"/>
      <c r="AD152" s="84"/>
      <c r="AE152" s="77"/>
      <c r="AF152" s="77"/>
      <c r="AG152" s="77"/>
      <c r="AH152" s="77"/>
      <c r="AI152" s="77"/>
      <c r="AJ152" s="77"/>
      <c r="AK152" s="77"/>
    </row>
    <row r="153" spans="1:37" ht="24.75" customHeight="1">
      <c r="A153" s="77"/>
      <c r="B153" s="78"/>
      <c r="C153" s="79"/>
      <c r="D153" s="79"/>
      <c r="E153" s="80"/>
      <c r="F153" s="80"/>
      <c r="G153" s="81"/>
      <c r="H153" s="81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3"/>
      <c r="Z153" s="83"/>
      <c r="AA153" s="83"/>
      <c r="AB153" s="83"/>
      <c r="AC153" s="84"/>
      <c r="AD153" s="84"/>
      <c r="AE153" s="77"/>
      <c r="AF153" s="77"/>
      <c r="AG153" s="77"/>
      <c r="AH153" s="77"/>
      <c r="AI153" s="77"/>
      <c r="AJ153" s="77"/>
      <c r="AK153" s="77"/>
    </row>
    <row r="154" spans="1:37" ht="24.75" customHeight="1">
      <c r="A154" s="77"/>
      <c r="B154" s="78"/>
      <c r="C154" s="79"/>
      <c r="D154" s="79"/>
      <c r="E154" s="80"/>
      <c r="F154" s="80"/>
      <c r="G154" s="81"/>
      <c r="H154" s="81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3"/>
      <c r="Z154" s="83"/>
      <c r="AA154" s="83"/>
      <c r="AB154" s="83"/>
      <c r="AC154" s="84"/>
      <c r="AD154" s="84"/>
      <c r="AE154" s="77"/>
      <c r="AF154" s="77"/>
      <c r="AG154" s="77"/>
      <c r="AH154" s="77"/>
      <c r="AI154" s="77"/>
      <c r="AJ154" s="77"/>
      <c r="AK154" s="77"/>
    </row>
    <row r="155" spans="1:37" ht="24.75" customHeight="1">
      <c r="A155" s="77"/>
      <c r="B155" s="78"/>
      <c r="C155" s="79"/>
      <c r="D155" s="79"/>
      <c r="E155" s="80"/>
      <c r="F155" s="80"/>
      <c r="G155" s="81"/>
      <c r="H155" s="81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3"/>
      <c r="Z155" s="83"/>
      <c r="AA155" s="83"/>
      <c r="AB155" s="83"/>
      <c r="AC155" s="84"/>
      <c r="AD155" s="84"/>
      <c r="AE155" s="77"/>
      <c r="AF155" s="77"/>
      <c r="AG155" s="77"/>
      <c r="AH155" s="77"/>
      <c r="AI155" s="77"/>
      <c r="AJ155" s="77"/>
      <c r="AK155" s="77"/>
    </row>
    <row r="156" spans="1:37" ht="24.75" customHeight="1">
      <c r="A156" s="77"/>
      <c r="B156" s="78"/>
      <c r="C156" s="79"/>
      <c r="D156" s="79"/>
      <c r="E156" s="80"/>
      <c r="F156" s="80"/>
      <c r="G156" s="81"/>
      <c r="H156" s="81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3"/>
      <c r="Z156" s="83"/>
      <c r="AA156" s="83"/>
      <c r="AB156" s="83"/>
      <c r="AC156" s="84"/>
      <c r="AD156" s="84"/>
      <c r="AE156" s="77"/>
      <c r="AF156" s="77"/>
      <c r="AG156" s="77"/>
      <c r="AH156" s="77"/>
      <c r="AI156" s="77"/>
      <c r="AJ156" s="77"/>
      <c r="AK156" s="77"/>
    </row>
    <row r="157" spans="1:37" ht="24.75" customHeight="1">
      <c r="A157" s="77"/>
      <c r="B157" s="78"/>
      <c r="C157" s="79"/>
      <c r="D157" s="79"/>
      <c r="E157" s="80"/>
      <c r="F157" s="80"/>
      <c r="G157" s="81"/>
      <c r="H157" s="81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3"/>
      <c r="Z157" s="83"/>
      <c r="AA157" s="83"/>
      <c r="AB157" s="83"/>
      <c r="AC157" s="84"/>
      <c r="AD157" s="84"/>
      <c r="AE157" s="77"/>
      <c r="AF157" s="77"/>
      <c r="AG157" s="77"/>
      <c r="AH157" s="77"/>
      <c r="AI157" s="77"/>
      <c r="AJ157" s="77"/>
      <c r="AK157" s="77"/>
    </row>
    <row r="158" spans="1:37" ht="24.75" customHeight="1">
      <c r="A158" s="77"/>
      <c r="B158" s="78"/>
      <c r="C158" s="79"/>
      <c r="D158" s="79"/>
      <c r="E158" s="80"/>
      <c r="F158" s="80"/>
      <c r="G158" s="81"/>
      <c r="H158" s="81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3"/>
      <c r="Z158" s="83"/>
      <c r="AA158" s="83"/>
      <c r="AB158" s="83"/>
      <c r="AC158" s="84"/>
      <c r="AD158" s="84"/>
      <c r="AE158" s="77"/>
      <c r="AF158" s="77"/>
      <c r="AG158" s="77"/>
      <c r="AH158" s="77"/>
      <c r="AI158" s="77"/>
      <c r="AJ158" s="77"/>
      <c r="AK158" s="77"/>
    </row>
    <row r="159" spans="1:37" ht="24.75" customHeight="1">
      <c r="A159" s="77"/>
      <c r="B159" s="78"/>
      <c r="C159" s="79"/>
      <c r="D159" s="79"/>
      <c r="E159" s="80"/>
      <c r="F159" s="80"/>
      <c r="G159" s="81"/>
      <c r="H159" s="81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3"/>
      <c r="Z159" s="83"/>
      <c r="AA159" s="83"/>
      <c r="AB159" s="83"/>
      <c r="AC159" s="84"/>
      <c r="AD159" s="84"/>
      <c r="AE159" s="77"/>
      <c r="AF159" s="77"/>
      <c r="AG159" s="77"/>
      <c r="AH159" s="77"/>
      <c r="AI159" s="77"/>
      <c r="AJ159" s="77"/>
      <c r="AK159" s="77"/>
    </row>
    <row r="160" spans="1:37" ht="24.75" customHeight="1">
      <c r="A160" s="77"/>
      <c r="B160" s="78"/>
      <c r="C160" s="79"/>
      <c r="D160" s="79"/>
      <c r="E160" s="80"/>
      <c r="F160" s="80"/>
      <c r="G160" s="81"/>
      <c r="H160" s="81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3"/>
      <c r="Z160" s="83"/>
      <c r="AA160" s="83"/>
      <c r="AB160" s="83"/>
      <c r="AC160" s="84"/>
      <c r="AD160" s="84"/>
      <c r="AE160" s="77"/>
      <c r="AF160" s="77"/>
      <c r="AG160" s="77"/>
      <c r="AH160" s="77"/>
      <c r="AI160" s="77"/>
      <c r="AJ160" s="77"/>
      <c r="AK160" s="77"/>
    </row>
    <row r="161" spans="1:37" ht="24.75" customHeight="1">
      <c r="A161" s="77"/>
      <c r="B161" s="78"/>
      <c r="C161" s="79"/>
      <c r="D161" s="79"/>
      <c r="E161" s="80"/>
      <c r="F161" s="80"/>
      <c r="G161" s="81"/>
      <c r="H161" s="81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3"/>
      <c r="Z161" s="83"/>
      <c r="AA161" s="83"/>
      <c r="AB161" s="83"/>
      <c r="AC161" s="84"/>
      <c r="AD161" s="84"/>
      <c r="AE161" s="77"/>
      <c r="AF161" s="77"/>
      <c r="AG161" s="77"/>
      <c r="AH161" s="77"/>
      <c r="AI161" s="77"/>
      <c r="AJ161" s="77"/>
      <c r="AK161" s="77"/>
    </row>
    <row r="162" spans="1:37" ht="24.75" customHeight="1">
      <c r="A162" s="77"/>
      <c r="B162" s="78"/>
      <c r="C162" s="79"/>
      <c r="D162" s="79"/>
      <c r="E162" s="80"/>
      <c r="F162" s="80"/>
      <c r="G162" s="81"/>
      <c r="H162" s="81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3"/>
      <c r="Z162" s="83"/>
      <c r="AA162" s="83"/>
      <c r="AB162" s="83"/>
      <c r="AC162" s="84"/>
      <c r="AD162" s="84"/>
      <c r="AE162" s="77"/>
      <c r="AF162" s="77"/>
      <c r="AG162" s="77"/>
      <c r="AH162" s="77"/>
      <c r="AI162" s="77"/>
      <c r="AJ162" s="77"/>
      <c r="AK162" s="77"/>
    </row>
    <row r="163" spans="1:37" ht="24.75" customHeight="1">
      <c r="A163" s="77"/>
      <c r="B163" s="78"/>
      <c r="C163" s="79"/>
      <c r="D163" s="79"/>
      <c r="E163" s="80"/>
      <c r="F163" s="80"/>
      <c r="G163" s="81"/>
      <c r="H163" s="81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3"/>
      <c r="Z163" s="83"/>
      <c r="AA163" s="83"/>
      <c r="AB163" s="83"/>
      <c r="AC163" s="84"/>
      <c r="AD163" s="84"/>
      <c r="AE163" s="77"/>
      <c r="AF163" s="77"/>
      <c r="AG163" s="77"/>
      <c r="AH163" s="77"/>
      <c r="AI163" s="77"/>
      <c r="AJ163" s="77"/>
      <c r="AK163" s="77"/>
    </row>
    <row r="164" spans="1:37" ht="24.75" customHeight="1">
      <c r="A164" s="77"/>
      <c r="B164" s="78"/>
      <c r="C164" s="79"/>
      <c r="D164" s="79"/>
      <c r="E164" s="80"/>
      <c r="F164" s="80"/>
      <c r="G164" s="81"/>
      <c r="H164" s="81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3"/>
      <c r="Z164" s="83"/>
      <c r="AA164" s="83"/>
      <c r="AB164" s="83"/>
      <c r="AC164" s="84"/>
      <c r="AD164" s="84"/>
      <c r="AE164" s="77"/>
      <c r="AF164" s="77"/>
      <c r="AG164" s="77"/>
      <c r="AH164" s="77"/>
      <c r="AI164" s="77"/>
      <c r="AJ164" s="77"/>
      <c r="AK164" s="77"/>
    </row>
    <row r="165" spans="1:37" ht="24.75" customHeight="1">
      <c r="A165" s="77"/>
      <c r="B165" s="78"/>
      <c r="C165" s="79"/>
      <c r="D165" s="79"/>
      <c r="E165" s="80"/>
      <c r="F165" s="80"/>
      <c r="G165" s="81"/>
      <c r="H165" s="81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3"/>
      <c r="Z165" s="83"/>
      <c r="AA165" s="83"/>
      <c r="AB165" s="83"/>
      <c r="AC165" s="84"/>
      <c r="AD165" s="84"/>
      <c r="AE165" s="77"/>
      <c r="AF165" s="77"/>
      <c r="AG165" s="77"/>
      <c r="AH165" s="77"/>
      <c r="AI165" s="77"/>
      <c r="AJ165" s="77"/>
      <c r="AK165" s="77"/>
    </row>
    <row r="166" spans="1:37" ht="24.75" customHeight="1">
      <c r="A166" s="77"/>
      <c r="B166" s="78"/>
      <c r="C166" s="79"/>
      <c r="D166" s="79"/>
      <c r="E166" s="80"/>
      <c r="F166" s="80"/>
      <c r="G166" s="81"/>
      <c r="H166" s="81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3"/>
      <c r="Z166" s="83"/>
      <c r="AA166" s="83"/>
      <c r="AB166" s="83"/>
      <c r="AC166" s="84"/>
      <c r="AD166" s="84"/>
      <c r="AE166" s="77"/>
      <c r="AF166" s="77"/>
      <c r="AG166" s="77"/>
      <c r="AH166" s="77"/>
      <c r="AI166" s="77"/>
      <c r="AJ166" s="77"/>
      <c r="AK166" s="77"/>
    </row>
    <row r="167" spans="1:37" ht="24.75" customHeight="1">
      <c r="A167" s="77"/>
      <c r="B167" s="78"/>
      <c r="C167" s="79"/>
      <c r="D167" s="79"/>
      <c r="E167" s="80"/>
      <c r="F167" s="80"/>
      <c r="G167" s="81"/>
      <c r="H167" s="81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3"/>
      <c r="Z167" s="83"/>
      <c r="AA167" s="83"/>
      <c r="AB167" s="83"/>
      <c r="AC167" s="84"/>
      <c r="AD167" s="84"/>
      <c r="AE167" s="77"/>
      <c r="AF167" s="77"/>
      <c r="AG167" s="77"/>
      <c r="AH167" s="77"/>
      <c r="AI167" s="77"/>
      <c r="AJ167" s="77"/>
      <c r="AK167" s="77"/>
    </row>
    <row r="168" spans="1:37" ht="24.75" customHeight="1">
      <c r="A168" s="77"/>
      <c r="B168" s="78"/>
      <c r="C168" s="79"/>
      <c r="D168" s="79"/>
      <c r="E168" s="80"/>
      <c r="F168" s="80"/>
      <c r="G168" s="81"/>
      <c r="H168" s="81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3"/>
      <c r="Z168" s="83"/>
      <c r="AA168" s="83"/>
      <c r="AB168" s="83"/>
      <c r="AC168" s="84"/>
      <c r="AD168" s="84"/>
      <c r="AE168" s="77"/>
      <c r="AF168" s="77"/>
      <c r="AG168" s="77"/>
      <c r="AH168" s="77"/>
      <c r="AI168" s="77"/>
      <c r="AJ168" s="77"/>
      <c r="AK168" s="77"/>
    </row>
    <row r="169" spans="1:37" ht="24.75" customHeight="1">
      <c r="A169" s="77"/>
      <c r="B169" s="78"/>
      <c r="C169" s="79"/>
      <c r="D169" s="79"/>
      <c r="E169" s="80"/>
      <c r="F169" s="80"/>
      <c r="G169" s="81"/>
      <c r="H169" s="81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3"/>
      <c r="Z169" s="83"/>
      <c r="AA169" s="83"/>
      <c r="AB169" s="83"/>
      <c r="AC169" s="84"/>
      <c r="AD169" s="84"/>
      <c r="AE169" s="77"/>
      <c r="AF169" s="77"/>
      <c r="AG169" s="77"/>
      <c r="AH169" s="77"/>
      <c r="AI169" s="77"/>
      <c r="AJ169" s="77"/>
      <c r="AK169" s="77"/>
    </row>
    <row r="170" spans="1:37" ht="24.75" customHeight="1">
      <c r="A170" s="77"/>
      <c r="B170" s="78"/>
      <c r="C170" s="79"/>
      <c r="D170" s="79"/>
      <c r="E170" s="80"/>
      <c r="F170" s="80"/>
      <c r="G170" s="81"/>
      <c r="H170" s="81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3"/>
      <c r="Z170" s="83"/>
      <c r="AA170" s="83"/>
      <c r="AB170" s="83"/>
      <c r="AC170" s="84"/>
      <c r="AD170" s="84"/>
      <c r="AE170" s="77"/>
      <c r="AF170" s="77"/>
      <c r="AG170" s="77"/>
      <c r="AH170" s="77"/>
      <c r="AI170" s="77"/>
      <c r="AJ170" s="77"/>
      <c r="AK170" s="77"/>
    </row>
    <row r="171" spans="1:37" ht="24.75" customHeight="1">
      <c r="A171" s="77"/>
      <c r="B171" s="78"/>
      <c r="C171" s="79"/>
      <c r="D171" s="79"/>
      <c r="E171" s="80"/>
      <c r="F171" s="80"/>
      <c r="G171" s="81"/>
      <c r="H171" s="81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3"/>
      <c r="Z171" s="83"/>
      <c r="AA171" s="83"/>
      <c r="AB171" s="83"/>
      <c r="AC171" s="84"/>
      <c r="AD171" s="84"/>
      <c r="AE171" s="77"/>
      <c r="AF171" s="77"/>
      <c r="AG171" s="77"/>
      <c r="AH171" s="77"/>
      <c r="AI171" s="77"/>
      <c r="AJ171" s="77"/>
      <c r="AK171" s="77"/>
    </row>
    <row r="172" spans="1:37" ht="24.75" customHeight="1">
      <c r="A172" s="77"/>
      <c r="B172" s="78"/>
      <c r="C172" s="79"/>
      <c r="D172" s="79"/>
      <c r="E172" s="80"/>
      <c r="F172" s="80"/>
      <c r="G172" s="81"/>
      <c r="H172" s="81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3"/>
      <c r="Z172" s="83"/>
      <c r="AA172" s="83"/>
      <c r="AB172" s="83"/>
      <c r="AC172" s="84"/>
      <c r="AD172" s="84"/>
      <c r="AE172" s="77"/>
      <c r="AF172" s="77"/>
      <c r="AG172" s="77"/>
      <c r="AH172" s="77"/>
      <c r="AI172" s="77"/>
      <c r="AJ172" s="77"/>
      <c r="AK172" s="77"/>
    </row>
    <row r="173" spans="1:37" ht="24.75" customHeight="1">
      <c r="A173" s="77"/>
      <c r="B173" s="78"/>
      <c r="C173" s="79"/>
      <c r="D173" s="79"/>
      <c r="E173" s="80"/>
      <c r="F173" s="80"/>
      <c r="G173" s="81"/>
      <c r="H173" s="81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3"/>
      <c r="Z173" s="83"/>
      <c r="AA173" s="83"/>
      <c r="AB173" s="83"/>
      <c r="AC173" s="84"/>
      <c r="AD173" s="84"/>
      <c r="AE173" s="77"/>
      <c r="AF173" s="77"/>
      <c r="AG173" s="77"/>
      <c r="AH173" s="77"/>
      <c r="AI173" s="77"/>
      <c r="AJ173" s="77"/>
      <c r="AK173" s="77"/>
    </row>
    <row r="174" spans="1:37" ht="24.75" customHeight="1">
      <c r="A174" s="77"/>
      <c r="B174" s="78"/>
      <c r="C174" s="79"/>
      <c r="D174" s="79"/>
      <c r="E174" s="80"/>
      <c r="F174" s="80"/>
      <c r="G174" s="81"/>
      <c r="H174" s="81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3"/>
      <c r="Z174" s="83"/>
      <c r="AA174" s="83"/>
      <c r="AB174" s="83"/>
      <c r="AC174" s="84"/>
      <c r="AD174" s="84"/>
      <c r="AE174" s="77"/>
      <c r="AF174" s="77"/>
      <c r="AG174" s="77"/>
      <c r="AH174" s="77"/>
      <c r="AI174" s="77"/>
      <c r="AJ174" s="77"/>
      <c r="AK174" s="77"/>
    </row>
    <row r="175" spans="1:37" ht="24.75" customHeight="1">
      <c r="A175" s="77"/>
      <c r="B175" s="78"/>
      <c r="C175" s="79"/>
      <c r="D175" s="79"/>
      <c r="E175" s="80"/>
      <c r="F175" s="80"/>
      <c r="G175" s="81"/>
      <c r="H175" s="81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3"/>
      <c r="Z175" s="83"/>
      <c r="AA175" s="83"/>
      <c r="AB175" s="83"/>
      <c r="AC175" s="84"/>
      <c r="AD175" s="84"/>
      <c r="AE175" s="77"/>
      <c r="AF175" s="77"/>
      <c r="AG175" s="77"/>
      <c r="AH175" s="77"/>
      <c r="AI175" s="77"/>
      <c r="AJ175" s="77"/>
      <c r="AK175" s="77"/>
    </row>
    <row r="176" spans="1:37" ht="24.75" customHeight="1">
      <c r="A176" s="77"/>
      <c r="B176" s="78"/>
      <c r="C176" s="79"/>
      <c r="D176" s="79"/>
      <c r="E176" s="80"/>
      <c r="F176" s="80"/>
      <c r="G176" s="81"/>
      <c r="H176" s="81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3"/>
      <c r="Z176" s="83"/>
      <c r="AA176" s="83"/>
      <c r="AB176" s="83"/>
      <c r="AC176" s="84"/>
      <c r="AD176" s="84"/>
      <c r="AE176" s="77"/>
      <c r="AF176" s="77"/>
      <c r="AG176" s="77"/>
      <c r="AH176" s="77"/>
      <c r="AI176" s="77"/>
      <c r="AJ176" s="77"/>
      <c r="AK176" s="77"/>
    </row>
    <row r="177" spans="1:37" ht="24.75" customHeight="1">
      <c r="A177" s="77"/>
      <c r="B177" s="78"/>
      <c r="C177" s="79"/>
      <c r="D177" s="79"/>
      <c r="E177" s="80"/>
      <c r="F177" s="80"/>
      <c r="G177" s="81"/>
      <c r="H177" s="81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3"/>
      <c r="Z177" s="83"/>
      <c r="AA177" s="83"/>
      <c r="AB177" s="83"/>
      <c r="AC177" s="84"/>
      <c r="AD177" s="84"/>
      <c r="AE177" s="77"/>
      <c r="AF177" s="77"/>
      <c r="AG177" s="77"/>
      <c r="AH177" s="77"/>
      <c r="AI177" s="77"/>
      <c r="AJ177" s="77"/>
      <c r="AK177" s="77"/>
    </row>
    <row r="178" spans="1:37" ht="24.75" customHeight="1">
      <c r="A178" s="77"/>
      <c r="B178" s="78"/>
      <c r="C178" s="79"/>
      <c r="D178" s="79"/>
      <c r="E178" s="80"/>
      <c r="F178" s="80"/>
      <c r="G178" s="81"/>
      <c r="H178" s="81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3"/>
      <c r="Z178" s="83"/>
      <c r="AA178" s="83"/>
      <c r="AB178" s="83"/>
      <c r="AC178" s="84"/>
      <c r="AD178" s="84"/>
      <c r="AE178" s="77"/>
      <c r="AF178" s="77"/>
      <c r="AG178" s="77"/>
      <c r="AH178" s="77"/>
      <c r="AI178" s="77"/>
      <c r="AJ178" s="77"/>
      <c r="AK178" s="77"/>
    </row>
    <row r="179" spans="1:37" ht="24.75" customHeight="1">
      <c r="A179" s="77"/>
      <c r="B179" s="78"/>
      <c r="C179" s="79"/>
      <c r="D179" s="79"/>
      <c r="E179" s="80"/>
      <c r="F179" s="80"/>
      <c r="G179" s="81"/>
      <c r="H179" s="81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3"/>
      <c r="Z179" s="83"/>
      <c r="AA179" s="83"/>
      <c r="AB179" s="83"/>
      <c r="AC179" s="84"/>
      <c r="AD179" s="84"/>
      <c r="AE179" s="77"/>
      <c r="AF179" s="77"/>
      <c r="AG179" s="77"/>
      <c r="AH179" s="77"/>
      <c r="AI179" s="77"/>
      <c r="AJ179" s="77"/>
      <c r="AK179" s="77"/>
    </row>
    <row r="180" spans="1:37" ht="24.75" customHeight="1">
      <c r="A180" s="77"/>
      <c r="B180" s="78"/>
      <c r="C180" s="79"/>
      <c r="D180" s="79"/>
      <c r="E180" s="80"/>
      <c r="F180" s="80"/>
      <c r="G180" s="81"/>
      <c r="H180" s="81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3"/>
      <c r="Z180" s="83"/>
      <c r="AA180" s="83"/>
      <c r="AB180" s="83"/>
      <c r="AC180" s="84"/>
      <c r="AD180" s="84"/>
      <c r="AE180" s="77"/>
      <c r="AF180" s="77"/>
      <c r="AG180" s="77"/>
      <c r="AH180" s="77"/>
      <c r="AI180" s="77"/>
      <c r="AJ180" s="77"/>
      <c r="AK180" s="77"/>
    </row>
    <row r="181" spans="1:37" ht="24.75" customHeight="1">
      <c r="A181" s="77"/>
      <c r="B181" s="78"/>
      <c r="C181" s="79"/>
      <c r="D181" s="79"/>
      <c r="E181" s="80"/>
      <c r="F181" s="80"/>
      <c r="G181" s="81"/>
      <c r="H181" s="81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3"/>
      <c r="Z181" s="83"/>
      <c r="AA181" s="83"/>
      <c r="AB181" s="83"/>
      <c r="AC181" s="84"/>
      <c r="AD181" s="84"/>
      <c r="AE181" s="77"/>
      <c r="AF181" s="77"/>
      <c r="AG181" s="77"/>
      <c r="AH181" s="77"/>
      <c r="AI181" s="77"/>
      <c r="AJ181" s="77"/>
      <c r="AK181" s="77"/>
    </row>
    <row r="182" spans="1:37" ht="24.75" customHeight="1">
      <c r="A182" s="77"/>
      <c r="B182" s="78"/>
      <c r="C182" s="79"/>
      <c r="D182" s="79"/>
      <c r="E182" s="80"/>
      <c r="F182" s="80"/>
      <c r="G182" s="81"/>
      <c r="H182" s="81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3"/>
      <c r="Z182" s="83"/>
      <c r="AA182" s="83"/>
      <c r="AB182" s="83"/>
      <c r="AC182" s="84"/>
      <c r="AD182" s="84"/>
      <c r="AE182" s="77"/>
      <c r="AF182" s="77"/>
      <c r="AG182" s="77"/>
      <c r="AH182" s="77"/>
      <c r="AI182" s="77"/>
      <c r="AJ182" s="77"/>
      <c r="AK182" s="77"/>
    </row>
    <row r="183" spans="1:37" ht="24.75" customHeight="1">
      <c r="A183" s="77"/>
      <c r="B183" s="78"/>
      <c r="C183" s="79"/>
      <c r="D183" s="79"/>
      <c r="E183" s="80"/>
      <c r="F183" s="80"/>
      <c r="G183" s="81"/>
      <c r="H183" s="81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3"/>
      <c r="Z183" s="83"/>
      <c r="AA183" s="83"/>
      <c r="AB183" s="83"/>
      <c r="AC183" s="84"/>
      <c r="AD183" s="84"/>
      <c r="AE183" s="77"/>
      <c r="AF183" s="77"/>
      <c r="AG183" s="77"/>
      <c r="AH183" s="77"/>
      <c r="AI183" s="77"/>
      <c r="AJ183" s="77"/>
      <c r="AK183" s="77"/>
    </row>
    <row r="184" spans="1:37" ht="24.75" customHeight="1">
      <c r="A184" s="77"/>
      <c r="B184" s="78"/>
      <c r="C184" s="79"/>
      <c r="D184" s="79"/>
      <c r="E184" s="80"/>
      <c r="F184" s="80"/>
      <c r="G184" s="81"/>
      <c r="H184" s="81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3"/>
      <c r="Z184" s="83"/>
      <c r="AA184" s="83"/>
      <c r="AB184" s="83"/>
      <c r="AC184" s="84"/>
      <c r="AD184" s="84"/>
      <c r="AE184" s="77"/>
      <c r="AF184" s="77"/>
      <c r="AG184" s="77"/>
      <c r="AH184" s="77"/>
      <c r="AI184" s="77"/>
      <c r="AJ184" s="77"/>
      <c r="AK184" s="77"/>
    </row>
    <row r="185" spans="1:37" ht="24.75" customHeight="1">
      <c r="A185" s="77"/>
      <c r="B185" s="78"/>
      <c r="C185" s="79"/>
      <c r="D185" s="79"/>
      <c r="E185" s="80"/>
      <c r="F185" s="80"/>
      <c r="G185" s="81"/>
      <c r="H185" s="81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3"/>
      <c r="Z185" s="83"/>
      <c r="AA185" s="83"/>
      <c r="AB185" s="83"/>
      <c r="AC185" s="84"/>
      <c r="AD185" s="84"/>
      <c r="AE185" s="77"/>
      <c r="AF185" s="77"/>
      <c r="AG185" s="77"/>
      <c r="AH185" s="77"/>
      <c r="AI185" s="77"/>
      <c r="AJ185" s="77"/>
      <c r="AK185" s="77"/>
    </row>
    <row r="186" spans="1:37" ht="24.75" customHeight="1">
      <c r="A186" s="77"/>
      <c r="B186" s="78"/>
      <c r="C186" s="79"/>
      <c r="D186" s="79"/>
      <c r="E186" s="80"/>
      <c r="F186" s="80"/>
      <c r="G186" s="81"/>
      <c r="H186" s="81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3"/>
      <c r="Z186" s="83"/>
      <c r="AA186" s="83"/>
      <c r="AB186" s="83"/>
      <c r="AC186" s="84"/>
      <c r="AD186" s="84"/>
      <c r="AE186" s="77"/>
      <c r="AF186" s="77"/>
      <c r="AG186" s="77"/>
      <c r="AH186" s="77"/>
      <c r="AI186" s="77"/>
      <c r="AJ186" s="77"/>
      <c r="AK186" s="77"/>
    </row>
    <row r="187" spans="1:37" ht="24.75" customHeight="1">
      <c r="A187" s="77"/>
      <c r="B187" s="78"/>
      <c r="C187" s="79"/>
      <c r="D187" s="79"/>
      <c r="E187" s="80"/>
      <c r="F187" s="80"/>
      <c r="G187" s="81"/>
      <c r="H187" s="81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3"/>
      <c r="Z187" s="83"/>
      <c r="AA187" s="83"/>
      <c r="AB187" s="83"/>
      <c r="AC187" s="84"/>
      <c r="AD187" s="84"/>
      <c r="AE187" s="77"/>
      <c r="AF187" s="77"/>
      <c r="AG187" s="77"/>
      <c r="AH187" s="77"/>
      <c r="AI187" s="77"/>
      <c r="AJ187" s="77"/>
      <c r="AK187" s="77"/>
    </row>
    <row r="188" spans="1:37" ht="24.75" customHeight="1">
      <c r="A188" s="77"/>
      <c r="B188" s="78"/>
      <c r="C188" s="79"/>
      <c r="D188" s="79"/>
      <c r="E188" s="80"/>
      <c r="F188" s="80"/>
      <c r="G188" s="81"/>
      <c r="H188" s="81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3"/>
      <c r="Z188" s="83"/>
      <c r="AA188" s="83"/>
      <c r="AB188" s="83"/>
      <c r="AC188" s="84"/>
      <c r="AD188" s="84"/>
      <c r="AE188" s="77"/>
      <c r="AF188" s="77"/>
      <c r="AG188" s="77"/>
      <c r="AH188" s="77"/>
      <c r="AI188" s="77"/>
      <c r="AJ188" s="77"/>
      <c r="AK188" s="77"/>
    </row>
    <row r="189" spans="1:37" ht="24.75" customHeight="1">
      <c r="A189" s="77"/>
      <c r="B189" s="78"/>
      <c r="C189" s="79"/>
      <c r="D189" s="79"/>
      <c r="E189" s="80"/>
      <c r="F189" s="80"/>
      <c r="G189" s="81"/>
      <c r="H189" s="81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3"/>
      <c r="Z189" s="83"/>
      <c r="AA189" s="83"/>
      <c r="AB189" s="83"/>
      <c r="AC189" s="84"/>
      <c r="AD189" s="84"/>
      <c r="AE189" s="77"/>
      <c r="AF189" s="77"/>
      <c r="AG189" s="77"/>
      <c r="AH189" s="77"/>
      <c r="AI189" s="77"/>
      <c r="AJ189" s="77"/>
      <c r="AK189" s="77"/>
    </row>
    <row r="190" spans="1:37" ht="24.75" customHeight="1">
      <c r="A190" s="77"/>
      <c r="B190" s="78"/>
      <c r="C190" s="79"/>
      <c r="D190" s="79"/>
      <c r="E190" s="80"/>
      <c r="F190" s="80"/>
      <c r="G190" s="81"/>
      <c r="H190" s="81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3"/>
      <c r="Z190" s="83"/>
      <c r="AA190" s="83"/>
      <c r="AB190" s="83"/>
      <c r="AC190" s="84"/>
      <c r="AD190" s="84"/>
      <c r="AE190" s="77"/>
      <c r="AF190" s="77"/>
      <c r="AG190" s="77"/>
      <c r="AH190" s="77"/>
      <c r="AI190" s="77"/>
      <c r="AJ190" s="77"/>
      <c r="AK190" s="77"/>
    </row>
    <row r="191" spans="1:37" ht="24.75" customHeight="1">
      <c r="A191" s="77"/>
      <c r="B191" s="78"/>
      <c r="C191" s="79"/>
      <c r="D191" s="79"/>
      <c r="E191" s="80"/>
      <c r="F191" s="80"/>
      <c r="G191" s="81"/>
      <c r="H191" s="81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3"/>
      <c r="Z191" s="83"/>
      <c r="AA191" s="83"/>
      <c r="AB191" s="83"/>
      <c r="AC191" s="84"/>
      <c r="AD191" s="84"/>
      <c r="AE191" s="77"/>
      <c r="AF191" s="77"/>
      <c r="AG191" s="77"/>
      <c r="AH191" s="77"/>
      <c r="AI191" s="77"/>
      <c r="AJ191" s="77"/>
      <c r="AK191" s="77"/>
    </row>
    <row r="192" spans="1:37" ht="24.75" customHeight="1">
      <c r="A192" s="77"/>
      <c r="B192" s="78"/>
      <c r="C192" s="79"/>
      <c r="D192" s="79"/>
      <c r="E192" s="80"/>
      <c r="F192" s="80"/>
      <c r="G192" s="81"/>
      <c r="H192" s="81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3"/>
      <c r="Z192" s="83"/>
      <c r="AA192" s="83"/>
      <c r="AB192" s="83"/>
      <c r="AC192" s="84"/>
      <c r="AD192" s="84"/>
      <c r="AE192" s="77"/>
      <c r="AF192" s="77"/>
      <c r="AG192" s="77"/>
      <c r="AH192" s="77"/>
      <c r="AI192" s="77"/>
      <c r="AJ192" s="77"/>
      <c r="AK192" s="77"/>
    </row>
    <row r="193" spans="1:37" ht="24.75" customHeight="1">
      <c r="A193" s="77"/>
      <c r="B193" s="78"/>
      <c r="C193" s="79"/>
      <c r="D193" s="79"/>
      <c r="E193" s="80"/>
      <c r="F193" s="80"/>
      <c r="G193" s="81"/>
      <c r="H193" s="81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3"/>
      <c r="Z193" s="83"/>
      <c r="AA193" s="83"/>
      <c r="AB193" s="83"/>
      <c r="AC193" s="84"/>
      <c r="AD193" s="84"/>
      <c r="AE193" s="77"/>
      <c r="AF193" s="77"/>
      <c r="AG193" s="77"/>
      <c r="AH193" s="77"/>
      <c r="AI193" s="77"/>
      <c r="AJ193" s="77"/>
      <c r="AK193" s="77"/>
    </row>
    <row r="194" spans="1:37" ht="24.75" customHeight="1">
      <c r="A194" s="77"/>
      <c r="B194" s="78"/>
      <c r="C194" s="79"/>
      <c r="D194" s="79"/>
      <c r="E194" s="80"/>
      <c r="F194" s="80"/>
      <c r="G194" s="81"/>
      <c r="H194" s="81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3"/>
      <c r="Z194" s="83"/>
      <c r="AA194" s="83"/>
      <c r="AB194" s="83"/>
      <c r="AC194" s="84"/>
      <c r="AD194" s="84"/>
      <c r="AE194" s="77"/>
      <c r="AF194" s="77"/>
      <c r="AG194" s="77"/>
      <c r="AH194" s="77"/>
      <c r="AI194" s="77"/>
      <c r="AJ194" s="77"/>
      <c r="AK194" s="77"/>
    </row>
    <row r="195" spans="1:37" ht="24.75" customHeight="1">
      <c r="A195" s="77"/>
      <c r="B195" s="78"/>
      <c r="C195" s="79"/>
      <c r="D195" s="79"/>
      <c r="E195" s="80"/>
      <c r="F195" s="80"/>
      <c r="G195" s="81"/>
      <c r="H195" s="81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3"/>
      <c r="Z195" s="83"/>
      <c r="AA195" s="83"/>
      <c r="AB195" s="83"/>
      <c r="AC195" s="84"/>
      <c r="AD195" s="84"/>
      <c r="AE195" s="77"/>
      <c r="AF195" s="77"/>
      <c r="AG195" s="77"/>
      <c r="AH195" s="77"/>
      <c r="AI195" s="77"/>
      <c r="AJ195" s="77"/>
      <c r="AK195" s="77"/>
    </row>
    <row r="196" spans="1:37" ht="24.75" customHeight="1">
      <c r="A196" s="77"/>
      <c r="B196" s="78"/>
      <c r="C196" s="79"/>
      <c r="D196" s="79"/>
      <c r="E196" s="80"/>
      <c r="F196" s="80"/>
      <c r="G196" s="81"/>
      <c r="H196" s="81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3"/>
      <c r="Z196" s="83"/>
      <c r="AA196" s="83"/>
      <c r="AB196" s="83"/>
      <c r="AC196" s="84"/>
      <c r="AD196" s="84"/>
      <c r="AE196" s="77"/>
      <c r="AF196" s="77"/>
      <c r="AG196" s="77"/>
      <c r="AH196" s="77"/>
      <c r="AI196" s="77"/>
      <c r="AJ196" s="77"/>
      <c r="AK196" s="77"/>
    </row>
    <row r="197" spans="1:37" ht="24.75" customHeight="1">
      <c r="A197" s="77"/>
      <c r="B197" s="78"/>
      <c r="C197" s="79"/>
      <c r="D197" s="79"/>
      <c r="E197" s="80"/>
      <c r="F197" s="80"/>
      <c r="G197" s="81"/>
      <c r="H197" s="81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3"/>
      <c r="Z197" s="83"/>
      <c r="AA197" s="83"/>
      <c r="AB197" s="83"/>
      <c r="AC197" s="84"/>
      <c r="AD197" s="84"/>
      <c r="AE197" s="77"/>
      <c r="AF197" s="77"/>
      <c r="AG197" s="77"/>
      <c r="AH197" s="77"/>
      <c r="AI197" s="77"/>
      <c r="AJ197" s="77"/>
      <c r="AK197" s="77"/>
    </row>
    <row r="198" spans="1:37" ht="24.75" customHeight="1">
      <c r="A198" s="77"/>
      <c r="B198" s="78"/>
      <c r="C198" s="79"/>
      <c r="D198" s="79"/>
      <c r="E198" s="80"/>
      <c r="F198" s="80"/>
      <c r="G198" s="81"/>
      <c r="H198" s="81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3"/>
      <c r="Z198" s="83"/>
      <c r="AA198" s="83"/>
      <c r="AB198" s="83"/>
      <c r="AC198" s="84"/>
      <c r="AD198" s="84"/>
      <c r="AE198" s="77"/>
      <c r="AF198" s="77"/>
      <c r="AG198" s="77"/>
      <c r="AH198" s="77"/>
      <c r="AI198" s="77"/>
      <c r="AJ198" s="77"/>
      <c r="AK198" s="77"/>
    </row>
    <row r="199" spans="1:37" ht="24.75" customHeight="1">
      <c r="A199" s="77"/>
      <c r="B199" s="78"/>
      <c r="C199" s="79"/>
      <c r="D199" s="79"/>
      <c r="E199" s="80"/>
      <c r="F199" s="80"/>
      <c r="G199" s="81"/>
      <c r="H199" s="81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3"/>
      <c r="Z199" s="83"/>
      <c r="AA199" s="83"/>
      <c r="AB199" s="83"/>
      <c r="AC199" s="84"/>
      <c r="AD199" s="84"/>
      <c r="AE199" s="77"/>
      <c r="AF199" s="77"/>
      <c r="AG199" s="77"/>
      <c r="AH199" s="77"/>
      <c r="AI199" s="77"/>
      <c r="AJ199" s="77"/>
      <c r="AK199" s="77"/>
    </row>
    <row r="200" spans="1:37" ht="24.75" customHeight="1">
      <c r="A200" s="77"/>
      <c r="B200" s="78"/>
      <c r="C200" s="79"/>
      <c r="D200" s="79"/>
      <c r="E200" s="80"/>
      <c r="F200" s="80"/>
      <c r="G200" s="81"/>
      <c r="H200" s="81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3"/>
      <c r="Z200" s="83"/>
      <c r="AA200" s="83"/>
      <c r="AB200" s="83"/>
      <c r="AC200" s="84"/>
      <c r="AD200" s="84"/>
      <c r="AE200" s="77"/>
      <c r="AF200" s="77"/>
      <c r="AG200" s="77"/>
      <c r="AH200" s="77"/>
      <c r="AI200" s="77"/>
      <c r="AJ200" s="77"/>
      <c r="AK200" s="77"/>
    </row>
    <row r="201" spans="1:37" ht="24.75" customHeight="1">
      <c r="A201" s="77"/>
      <c r="B201" s="78"/>
      <c r="C201" s="79"/>
      <c r="D201" s="79"/>
      <c r="E201" s="80"/>
      <c r="F201" s="80"/>
      <c r="G201" s="81"/>
      <c r="H201" s="81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3"/>
      <c r="Z201" s="83"/>
      <c r="AA201" s="83"/>
      <c r="AB201" s="83"/>
      <c r="AC201" s="84"/>
      <c r="AD201" s="84"/>
      <c r="AE201" s="77"/>
      <c r="AF201" s="77"/>
      <c r="AG201" s="77"/>
      <c r="AH201" s="77"/>
      <c r="AI201" s="77"/>
      <c r="AJ201" s="77"/>
      <c r="AK201" s="77"/>
    </row>
    <row r="202" spans="1:37" ht="24.75" customHeight="1">
      <c r="A202" s="77"/>
      <c r="B202" s="78"/>
      <c r="C202" s="79"/>
      <c r="D202" s="79"/>
      <c r="E202" s="80"/>
      <c r="F202" s="80"/>
      <c r="G202" s="81"/>
      <c r="H202" s="81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3"/>
      <c r="Z202" s="83"/>
      <c r="AA202" s="83"/>
      <c r="AB202" s="83"/>
      <c r="AC202" s="84"/>
      <c r="AD202" s="84"/>
      <c r="AE202" s="77"/>
      <c r="AF202" s="77"/>
      <c r="AG202" s="77"/>
      <c r="AH202" s="77"/>
      <c r="AI202" s="77"/>
      <c r="AJ202" s="77"/>
      <c r="AK202" s="77"/>
    </row>
    <row r="203" spans="1:37" ht="24.75" customHeight="1">
      <c r="A203" s="77"/>
      <c r="B203" s="78"/>
      <c r="C203" s="79"/>
      <c r="D203" s="79"/>
      <c r="E203" s="80"/>
      <c r="F203" s="80"/>
      <c r="G203" s="81"/>
      <c r="H203" s="81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3"/>
      <c r="Z203" s="83"/>
      <c r="AA203" s="83"/>
      <c r="AB203" s="83"/>
      <c r="AC203" s="84"/>
      <c r="AD203" s="84"/>
      <c r="AE203" s="77"/>
      <c r="AF203" s="77"/>
      <c r="AG203" s="77"/>
      <c r="AH203" s="77"/>
      <c r="AI203" s="77"/>
      <c r="AJ203" s="77"/>
      <c r="AK203" s="77"/>
    </row>
    <row r="204" spans="1:37" ht="24.75" customHeight="1">
      <c r="A204" s="77"/>
      <c r="B204" s="78"/>
      <c r="C204" s="79"/>
      <c r="D204" s="79"/>
      <c r="E204" s="80"/>
      <c r="F204" s="80"/>
      <c r="G204" s="81"/>
      <c r="H204" s="81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3"/>
      <c r="Z204" s="83"/>
      <c r="AA204" s="83"/>
      <c r="AB204" s="83"/>
      <c r="AC204" s="84"/>
      <c r="AD204" s="84"/>
      <c r="AE204" s="77"/>
      <c r="AF204" s="77"/>
      <c r="AG204" s="77"/>
      <c r="AH204" s="77"/>
      <c r="AI204" s="77"/>
      <c r="AJ204" s="77"/>
      <c r="AK204" s="77"/>
    </row>
    <row r="205" spans="1:37" ht="24.75" customHeight="1">
      <c r="A205" s="77"/>
      <c r="B205" s="78"/>
      <c r="C205" s="79"/>
      <c r="D205" s="79"/>
      <c r="E205" s="80"/>
      <c r="F205" s="80"/>
      <c r="G205" s="81"/>
      <c r="H205" s="81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3"/>
      <c r="Z205" s="83"/>
      <c r="AA205" s="83"/>
      <c r="AB205" s="83"/>
      <c r="AC205" s="84"/>
      <c r="AD205" s="84"/>
      <c r="AE205" s="77"/>
      <c r="AF205" s="77"/>
      <c r="AG205" s="77"/>
      <c r="AH205" s="77"/>
      <c r="AI205" s="77"/>
      <c r="AJ205" s="77"/>
      <c r="AK205" s="77"/>
    </row>
    <row r="206" spans="1:37" ht="24.75" customHeight="1">
      <c r="A206" s="77"/>
      <c r="B206" s="78"/>
      <c r="C206" s="79"/>
      <c r="D206" s="79"/>
      <c r="E206" s="80"/>
      <c r="F206" s="80"/>
      <c r="G206" s="81"/>
      <c r="H206" s="81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3"/>
      <c r="Z206" s="83"/>
      <c r="AA206" s="83"/>
      <c r="AB206" s="83"/>
      <c r="AC206" s="84"/>
      <c r="AD206" s="84"/>
      <c r="AE206" s="77"/>
      <c r="AF206" s="77"/>
      <c r="AG206" s="77"/>
      <c r="AH206" s="77"/>
      <c r="AI206" s="77"/>
      <c r="AJ206" s="77"/>
      <c r="AK206" s="77"/>
    </row>
    <row r="207" spans="1:37" ht="24.75" customHeight="1">
      <c r="A207" s="77"/>
      <c r="B207" s="78"/>
      <c r="C207" s="79"/>
      <c r="D207" s="79"/>
      <c r="E207" s="80"/>
      <c r="F207" s="80"/>
      <c r="G207" s="81"/>
      <c r="H207" s="81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3"/>
      <c r="Z207" s="83"/>
      <c r="AA207" s="83"/>
      <c r="AB207" s="83"/>
      <c r="AC207" s="84"/>
      <c r="AD207" s="84"/>
      <c r="AE207" s="77"/>
      <c r="AF207" s="77"/>
      <c r="AG207" s="77"/>
      <c r="AH207" s="77"/>
      <c r="AI207" s="77"/>
      <c r="AJ207" s="77"/>
      <c r="AK207" s="77"/>
    </row>
    <row r="208" spans="1:37" ht="24.75" customHeight="1">
      <c r="A208" s="77"/>
      <c r="B208" s="78"/>
      <c r="C208" s="79"/>
      <c r="D208" s="79"/>
      <c r="E208" s="80"/>
      <c r="F208" s="80"/>
      <c r="G208" s="81"/>
      <c r="H208" s="81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3"/>
      <c r="Z208" s="83"/>
      <c r="AA208" s="83"/>
      <c r="AB208" s="83"/>
      <c r="AC208" s="84"/>
      <c r="AD208" s="84"/>
      <c r="AE208" s="77"/>
      <c r="AF208" s="77"/>
      <c r="AG208" s="77"/>
      <c r="AH208" s="77"/>
      <c r="AI208" s="77"/>
      <c r="AJ208" s="77"/>
      <c r="AK208" s="77"/>
    </row>
    <row r="209" spans="1:37" ht="24.75" customHeight="1">
      <c r="A209" s="77"/>
      <c r="B209" s="78"/>
      <c r="C209" s="79"/>
      <c r="D209" s="79"/>
      <c r="E209" s="80"/>
      <c r="F209" s="80"/>
      <c r="G209" s="81"/>
      <c r="H209" s="81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3"/>
      <c r="Z209" s="83"/>
      <c r="AA209" s="83"/>
      <c r="AB209" s="83"/>
      <c r="AC209" s="84"/>
      <c r="AD209" s="84"/>
      <c r="AE209" s="77"/>
      <c r="AF209" s="77"/>
      <c r="AG209" s="77"/>
      <c r="AH209" s="77"/>
      <c r="AI209" s="77"/>
      <c r="AJ209" s="77"/>
      <c r="AK209" s="77"/>
    </row>
    <row r="210" spans="1:37" ht="24.75" customHeight="1">
      <c r="A210" s="77"/>
      <c r="B210" s="78"/>
      <c r="C210" s="79"/>
      <c r="D210" s="79"/>
      <c r="E210" s="80"/>
      <c r="F210" s="80"/>
      <c r="G210" s="81"/>
      <c r="H210" s="81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3"/>
      <c r="Z210" s="83"/>
      <c r="AA210" s="83"/>
      <c r="AB210" s="83"/>
      <c r="AC210" s="84"/>
      <c r="AD210" s="84"/>
      <c r="AE210" s="77"/>
      <c r="AF210" s="77"/>
      <c r="AG210" s="77"/>
      <c r="AH210" s="77"/>
      <c r="AI210" s="77"/>
      <c r="AJ210" s="77"/>
      <c r="AK210" s="77"/>
    </row>
    <row r="211" spans="1:37" ht="24.75" customHeight="1">
      <c r="A211" s="77"/>
      <c r="B211" s="78"/>
      <c r="C211" s="79"/>
      <c r="D211" s="79"/>
      <c r="E211" s="80"/>
      <c r="F211" s="80"/>
      <c r="G211" s="81"/>
      <c r="H211" s="81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3"/>
      <c r="Z211" s="83"/>
      <c r="AA211" s="83"/>
      <c r="AB211" s="83"/>
      <c r="AC211" s="84"/>
      <c r="AD211" s="84"/>
      <c r="AE211" s="77"/>
      <c r="AF211" s="77"/>
      <c r="AG211" s="77"/>
      <c r="AH211" s="77"/>
      <c r="AI211" s="77"/>
      <c r="AJ211" s="77"/>
      <c r="AK211" s="77"/>
    </row>
    <row r="212" spans="1:37" ht="24.75" customHeight="1">
      <c r="A212" s="77"/>
      <c r="B212" s="78"/>
      <c r="C212" s="79"/>
      <c r="D212" s="79"/>
      <c r="E212" s="80"/>
      <c r="F212" s="80"/>
      <c r="G212" s="81"/>
      <c r="H212" s="81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3"/>
      <c r="Z212" s="83"/>
      <c r="AA212" s="83"/>
      <c r="AB212" s="83"/>
      <c r="AC212" s="84"/>
      <c r="AD212" s="84"/>
      <c r="AE212" s="77"/>
      <c r="AF212" s="77"/>
      <c r="AG212" s="77"/>
      <c r="AH212" s="77"/>
      <c r="AI212" s="77"/>
      <c r="AJ212" s="77"/>
      <c r="AK212" s="77"/>
    </row>
    <row r="213" spans="1:37" ht="24.75" customHeight="1">
      <c r="A213" s="77"/>
      <c r="B213" s="78"/>
      <c r="C213" s="79"/>
      <c r="D213" s="79"/>
      <c r="E213" s="80"/>
      <c r="F213" s="80"/>
      <c r="G213" s="81"/>
      <c r="H213" s="81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3"/>
      <c r="Z213" s="83"/>
      <c r="AA213" s="83"/>
      <c r="AB213" s="83"/>
      <c r="AC213" s="84"/>
      <c r="AD213" s="84"/>
      <c r="AE213" s="77"/>
      <c r="AF213" s="77"/>
      <c r="AG213" s="77"/>
      <c r="AH213" s="77"/>
      <c r="AI213" s="77"/>
      <c r="AJ213" s="77"/>
      <c r="AK213" s="77"/>
    </row>
  </sheetData>
  <sheetProtection sheet="1" objects="1" scenarios="1" selectLockedCells="1" autoFilter="0"/>
  <mergeCells count="9">
    <mergeCell ref="F6:H6"/>
    <mergeCell ref="AJ2:AK2"/>
    <mergeCell ref="AJ3:AK3"/>
    <mergeCell ref="AJ4:AK4"/>
    <mergeCell ref="C5:G5"/>
    <mergeCell ref="H5:K5"/>
    <mergeCell ref="L5:AJ5"/>
    <mergeCell ref="J6:M6"/>
    <mergeCell ref="N6:AJ6"/>
  </mergeCells>
  <conditionalFormatting sqref="AH9:AL108">
    <cfRule type="cellIs" priority="2" dxfId="0" operator="equal">
      <formula>0</formula>
    </cfRule>
  </conditionalFormatting>
  <conditionalFormatting sqref="AG9">
    <cfRule type="cellIs" priority="1" dxfId="0" operator="equal">
      <formula>0</formula>
    </cfRule>
  </conditionalFormatting>
  <dataValidations count="1">
    <dataValidation type="list" allowBlank="1" showInputMessage="1" showErrorMessage="1" sqref="H9:H108">
      <formula1>CINTURE</formula1>
    </dataValidation>
  </dataValidations>
  <printOptions/>
  <pageMargins left="0.11811023622047245" right="0.11811023622047245" top="0.9055118110236221" bottom="0.11811023622047245" header="0.11811023622047245" footer="0.15748031496062992"/>
  <pageSetup fitToHeight="3" fitToWidth="1" orientation="portrait" paperSize="9" scale="58" r:id="rId3"/>
  <headerFooter alignWithMargins="0">
    <oddHeader>&amp;Lì&amp;Rì</oddHead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Y121"/>
  <sheetViews>
    <sheetView zoomScale="110" zoomScaleNormal="110" zoomScalePageLayoutView="0" workbookViewId="0" topLeftCell="A1">
      <selection activeCell="A9" sqref="A9"/>
    </sheetView>
  </sheetViews>
  <sheetFormatPr defaultColWidth="9.140625" defaultRowHeight="24.75" customHeight="1"/>
  <cols>
    <col min="1" max="1" width="4.8515625" style="50" customWidth="1"/>
    <col min="2" max="2" width="32.7109375" style="51" customWidth="1"/>
    <col min="3" max="3" width="32.7109375" style="56" customWidth="1"/>
    <col min="4" max="4" width="27.7109375" style="62" hidden="1" customWidth="1"/>
    <col min="5" max="10" width="7.7109375" style="62" hidden="1" customWidth="1"/>
    <col min="11" max="11" width="12.57421875" style="57" hidden="1" customWidth="1"/>
    <col min="12" max="12" width="30.00390625" style="13" customWidth="1"/>
    <col min="13" max="13" width="11.7109375" style="13" customWidth="1"/>
    <col min="14" max="15" width="11.7109375" style="13" hidden="1" customWidth="1"/>
    <col min="16" max="16384" width="9.140625" style="13" customWidth="1"/>
  </cols>
  <sheetData>
    <row r="1" spans="4:15" ht="24.75" customHeight="1">
      <c r="D1" s="13"/>
      <c r="E1" s="51"/>
      <c r="F1" s="56"/>
      <c r="G1" s="56"/>
      <c r="J1" s="58"/>
      <c r="K1" s="58"/>
      <c r="L1" s="57"/>
      <c r="M1" s="57"/>
      <c r="N1" s="57"/>
      <c r="O1" s="57"/>
    </row>
    <row r="2" spans="4:22" ht="24.75" customHeight="1">
      <c r="D2" s="13"/>
      <c r="E2" s="51"/>
      <c r="F2" s="56"/>
      <c r="G2" s="56"/>
      <c r="J2" s="58"/>
      <c r="K2" s="58"/>
      <c r="L2" s="57"/>
      <c r="M2" s="57"/>
      <c r="N2" s="57"/>
      <c r="O2" s="57"/>
      <c r="T2" s="308"/>
      <c r="U2" s="308"/>
      <c r="V2" s="308"/>
    </row>
    <row r="3" spans="4:22" ht="24.75" customHeight="1">
      <c r="D3" s="13"/>
      <c r="E3" s="51"/>
      <c r="F3" s="56"/>
      <c r="G3" s="56"/>
      <c r="J3" s="58"/>
      <c r="K3" s="58"/>
      <c r="L3" s="57"/>
      <c r="M3" s="57"/>
      <c r="N3" s="57"/>
      <c r="O3" s="57"/>
      <c r="T3" s="308"/>
      <c r="U3" s="308"/>
      <c r="V3" s="308"/>
    </row>
    <row r="4" spans="4:22" ht="16.5" customHeight="1">
      <c r="D4" s="13"/>
      <c r="E4" s="51"/>
      <c r="F4" s="56"/>
      <c r="G4" s="56"/>
      <c r="J4" s="58"/>
      <c r="K4" s="58"/>
      <c r="L4" s="57"/>
      <c r="M4" s="57"/>
      <c r="N4" s="57"/>
      <c r="O4" s="57"/>
      <c r="T4" s="308"/>
      <c r="U4" s="308"/>
      <c r="V4" s="308"/>
    </row>
    <row r="5" spans="2:25" ht="29.25" customHeight="1">
      <c r="B5" s="131" t="s">
        <v>3583</v>
      </c>
      <c r="C5" s="161">
        <f>Singoli!$C$5</f>
        <v>0</v>
      </c>
      <c r="D5" s="317"/>
      <c r="E5" s="317"/>
      <c r="F5" s="324"/>
      <c r="G5" s="324"/>
      <c r="H5" s="181"/>
      <c r="I5" s="317"/>
      <c r="J5" s="317"/>
      <c r="K5" s="317"/>
      <c r="L5" s="131" t="s">
        <v>3588</v>
      </c>
      <c r="M5" s="318">
        <f>Singoli!L5</f>
        <v>0</v>
      </c>
      <c r="N5" s="318"/>
      <c r="O5" s="318"/>
      <c r="P5" s="176"/>
      <c r="Q5" s="176"/>
      <c r="R5" s="176"/>
      <c r="S5" s="176"/>
      <c r="T5" s="176"/>
      <c r="U5" s="162"/>
      <c r="V5" s="308"/>
      <c r="W5" s="308"/>
      <c r="X5" s="308"/>
      <c r="Y5" s="308"/>
    </row>
    <row r="6" spans="2:21" ht="29.25" customHeight="1">
      <c r="B6" s="183" t="s">
        <v>3833</v>
      </c>
      <c r="C6" s="195">
        <f>COUNTA(Coppie!$B$9:$B$43)</f>
        <v>0</v>
      </c>
      <c r="D6" s="319" t="s">
        <v>3831</v>
      </c>
      <c r="E6" s="320"/>
      <c r="F6" s="320"/>
      <c r="G6" s="320"/>
      <c r="H6" s="321"/>
      <c r="I6" s="180">
        <f>COUNTA(Coppie!$B$9:$B$43)</f>
        <v>0</v>
      </c>
      <c r="J6" s="182"/>
      <c r="K6" s="182"/>
      <c r="L6" s="160" t="str">
        <f>Singoli!F6</f>
        <v>Anno Agonistico:</v>
      </c>
      <c r="M6" s="322">
        <f>Singoli!I6</f>
        <v>2017</v>
      </c>
      <c r="N6" s="323"/>
      <c r="O6" s="76"/>
      <c r="P6" s="177"/>
      <c r="Q6" s="177"/>
      <c r="R6" s="177"/>
      <c r="S6" s="178"/>
      <c r="T6" s="178"/>
      <c r="U6" s="133"/>
    </row>
    <row r="7" spans="2:12" ht="11.25" customHeight="1">
      <c r="B7" s="52"/>
      <c r="C7" s="52"/>
      <c r="D7" s="61"/>
      <c r="E7" s="61"/>
      <c r="F7" s="61"/>
      <c r="G7" s="61"/>
      <c r="H7" s="61"/>
      <c r="I7" s="61"/>
      <c r="J7" s="61"/>
      <c r="K7" s="50"/>
      <c r="L7" s="54"/>
    </row>
    <row r="8" spans="1:15" s="14" customFormat="1" ht="40.5" customHeight="1">
      <c r="A8" s="86" t="s">
        <v>3591</v>
      </c>
      <c r="B8" s="86" t="s">
        <v>3714</v>
      </c>
      <c r="C8" s="86" t="s">
        <v>3715</v>
      </c>
      <c r="D8" s="87" t="s">
        <v>76</v>
      </c>
      <c r="E8" s="86" t="s">
        <v>3721</v>
      </c>
      <c r="F8" s="86" t="s">
        <v>3720</v>
      </c>
      <c r="G8" s="86" t="s">
        <v>3722</v>
      </c>
      <c r="H8" s="86" t="s">
        <v>3723</v>
      </c>
      <c r="I8" s="86" t="s">
        <v>3724</v>
      </c>
      <c r="J8" s="86" t="s">
        <v>3726</v>
      </c>
      <c r="K8" s="86" t="s">
        <v>3727</v>
      </c>
      <c r="L8" s="89" t="s">
        <v>3830</v>
      </c>
      <c r="M8" s="158" t="s">
        <v>3906</v>
      </c>
      <c r="N8" s="158" t="s">
        <v>3716</v>
      </c>
      <c r="O8" s="158" t="s">
        <v>3717</v>
      </c>
    </row>
    <row r="9" spans="1:15" s="55" customFormat="1" ht="25.5" customHeight="1">
      <c r="A9" s="184"/>
      <c r="B9" s="185"/>
      <c r="C9" s="185"/>
      <c r="D9" s="196">
        <f>$C$5</f>
        <v>0</v>
      </c>
      <c r="E9" s="197">
        <f>IF(Coppie!$B9&lt;&gt;"",VLOOKUP(Coppie!$B$9:$B$43,Singoli!$D$9:$AM$108,36,FALSE),"")</f>
      </c>
      <c r="F9" s="197">
        <f>IF(Coppie!$C9&lt;&gt;"",VLOOKUP(Coppie!$C$9:$C$43,Singoli!$D$9:$AM$108,36,FALSE),"")</f>
      </c>
      <c r="G9" s="197">
        <f>IF(Coppie!$E9&lt;&gt;"",VLOOKUP(Coppie!$B$9:$B$43,Singoli!$D$9:$G$108,4,FALSE),"")</f>
      </c>
      <c r="H9" s="197">
        <f>IF(Coppie!$C9&lt;&gt;"",VLOOKUP(Coppie!$C$9:$C$43,Singoli!$D$9:$G$108,4,FALSE),"")</f>
      </c>
      <c r="I9" s="197">
        <f>IF(Coppie!$G9=Coppie!$H9,Coppie!$G9,"Mix")</f>
      </c>
      <c r="J9" s="197">
        <f>IF(Coppie!$B9&lt;&gt;"",IF(Coppie!$E9&gt;=Coppie!$F9,VLOOKUP(Coppie!$B9,Singoli!$D$9:$AE$108,28,FALSE),VLOOKUP(Coppie!$C9,Singoli!$D$9:$AE$108,28,FALSE)),"")</f>
      </c>
      <c r="K9" s="197">
        <f>Coppie!$J9</f>
      </c>
      <c r="L9" s="186">
        <f>_xlfn.IFERROR(IF(Coppie!$K9&lt;&gt;"",VLOOKUP(Coppie!$K9,CATEGORIE!$CE$54:$CF$69,2,FALSE),""),0)</f>
      </c>
      <c r="M9" s="184">
        <f>IF(Coppie!$L9&lt;&gt;"","X","")</f>
      </c>
      <c r="N9" s="184"/>
      <c r="O9" s="184"/>
    </row>
    <row r="10" spans="1:15" ht="24.75" customHeight="1">
      <c r="A10" s="184"/>
      <c r="B10" s="185"/>
      <c r="C10" s="187"/>
      <c r="D10" s="196">
        <f>$C$5</f>
        <v>0</v>
      </c>
      <c r="E10" s="197">
        <f>IF(Coppie!$B10&lt;&gt;"",VLOOKUP(Coppie!$B$9:$B$43,Singoli!$D$9:$AM$108,36,FALSE),"")</f>
      </c>
      <c r="F10" s="197">
        <f>IF(Coppie!$C10&lt;&gt;"",VLOOKUP(Coppie!$C$9:$C$43,Singoli!$D$9:$AM$108,36,FALSE),"")</f>
      </c>
      <c r="G10" s="197">
        <f>IF(Coppie!$E10&lt;&gt;"",VLOOKUP(Coppie!$B$9:$B$43,Singoli!$D$9:$G$108,4,FALSE),"")</f>
      </c>
      <c r="H10" s="197">
        <f>IF(Coppie!$C10&lt;&gt;"",VLOOKUP(Coppie!$C$9:$C$43,Singoli!$D$9:$G$108,4,FALSE),"")</f>
      </c>
      <c r="I10" s="197">
        <f>IF(Coppie!$G10=Coppie!$H10,Coppie!$G10,"Mix")</f>
      </c>
      <c r="J10" s="197">
        <f>IF(Coppie!$B10&lt;&gt;"",IF(Coppie!$E10&gt;=Coppie!$F10,VLOOKUP(Coppie!$B10,Singoli!$D$9:$AE$108,28,FALSE),VLOOKUP(Coppie!$C10,Singoli!$D$9:$AE$108,28,FALSE)),"")</f>
      </c>
      <c r="K10" s="197">
        <f>Coppie!$J10</f>
      </c>
      <c r="L10" s="186">
        <f>_xlfn.IFERROR(IF(Coppie!$K10&lt;&gt;"",VLOOKUP(Coppie!$K10,CATEGORIE!$CE$54:$CF$69,2,FALSE),""),0)</f>
      </c>
      <c r="M10" s="184">
        <f>IF(Coppie!$L10&lt;&gt;"","X","")</f>
      </c>
      <c r="N10" s="184"/>
      <c r="O10" s="184"/>
    </row>
    <row r="11" spans="1:15" ht="24.75" customHeight="1">
      <c r="A11" s="184"/>
      <c r="B11" s="185"/>
      <c r="C11" s="187"/>
      <c r="D11" s="196">
        <f aca="true" t="shared" si="0" ref="D11:D43">$C$5</f>
        <v>0</v>
      </c>
      <c r="E11" s="197">
        <f>IF(Coppie!$B11&lt;&gt;"",VLOOKUP(Coppie!$B$9:$B$43,Singoli!$D$9:$AM$108,36,FALSE),"")</f>
      </c>
      <c r="F11" s="197">
        <f>IF(Coppie!$C11&lt;&gt;"",VLOOKUP(Coppie!$C$9:$C$43,Singoli!$D$9:$AM$108,36,FALSE),"")</f>
      </c>
      <c r="G11" s="197">
        <f>IF(Coppie!$E11&lt;&gt;"",VLOOKUP(Coppie!$B$9:$B$43,Singoli!$D$9:$G$108,4,FALSE),"")</f>
      </c>
      <c r="H11" s="197">
        <f>IF(Coppie!$C11&lt;&gt;"",VLOOKUP(Coppie!$C$9:$C$43,Singoli!$D$9:$G$108,4,FALSE),"")</f>
      </c>
      <c r="I11" s="197">
        <f>IF(Coppie!$G11=Coppie!$H11,Coppie!$G11,"Mix")</f>
      </c>
      <c r="J11" s="197">
        <f>IF(Coppie!$B11&lt;&gt;"",IF(Coppie!$E11&gt;=Coppie!$F11,VLOOKUP(Coppie!$B11,Singoli!$D$9:$AE$108,28,FALSE),VLOOKUP(Coppie!$C11,Singoli!$D$9:$AE$108,28,FALSE)),"")</f>
      </c>
      <c r="K11" s="197">
        <f>Coppie!$J11</f>
      </c>
      <c r="L11" s="186">
        <f>_xlfn.IFERROR(IF(Coppie!$K11&lt;&gt;"",VLOOKUP(Coppie!$K11,CATEGORIE!$CE$54:$CF$69,2,FALSE),""),0)</f>
      </c>
      <c r="M11" s="184">
        <f>IF(Coppie!$L11&lt;&gt;"","X","")</f>
      </c>
      <c r="N11" s="184"/>
      <c r="O11" s="184"/>
    </row>
    <row r="12" spans="1:15" ht="24.75" customHeight="1">
      <c r="A12" s="184"/>
      <c r="B12" s="185"/>
      <c r="C12" s="187"/>
      <c r="D12" s="196">
        <f t="shared" si="0"/>
        <v>0</v>
      </c>
      <c r="E12" s="197">
        <f>IF(Coppie!$B12&lt;&gt;"",VLOOKUP(Coppie!$B$9:$B$43,Singoli!$D$9:$AM$108,36,FALSE),"")</f>
      </c>
      <c r="F12" s="197">
        <f>IF(Coppie!$C12&lt;&gt;"",VLOOKUP(Coppie!$C$9:$C$43,Singoli!$D$9:$AM$108,36,FALSE),"")</f>
      </c>
      <c r="G12" s="197">
        <f>IF(Coppie!$E12&lt;&gt;"",VLOOKUP(Coppie!$B$9:$B$43,Singoli!$D$9:$G$108,4,FALSE),"")</f>
      </c>
      <c r="H12" s="197">
        <f>IF(Coppie!$C12&lt;&gt;"",VLOOKUP(Coppie!$C$9:$C$43,Singoli!$D$9:$G$108,4,FALSE),"")</f>
      </c>
      <c r="I12" s="197">
        <f>IF(Coppie!$G12=Coppie!$H12,Coppie!$G12,"Mix")</f>
      </c>
      <c r="J12" s="197">
        <f>IF(Coppie!$B12&lt;&gt;"",IF(Coppie!$E12&gt;=Coppie!$F12,VLOOKUP(Coppie!$B12,Singoli!$D$9:$AE$108,28,FALSE),VLOOKUP(Coppie!$C12,Singoli!$D$9:$AE$108,28,FALSE)),"")</f>
      </c>
      <c r="K12" s="197">
        <f>Coppie!$J12</f>
      </c>
      <c r="L12" s="186">
        <f>_xlfn.IFERROR(IF(Coppie!$K12&lt;&gt;"",VLOOKUP(Coppie!$K12,CATEGORIE!$CE$54:$CF$69,2,FALSE),""),0)</f>
      </c>
      <c r="M12" s="184">
        <f>IF(Coppie!$L12&lt;&gt;"","X","")</f>
      </c>
      <c r="N12" s="184"/>
      <c r="O12" s="184"/>
    </row>
    <row r="13" spans="1:15" ht="24.75" customHeight="1">
      <c r="A13" s="184"/>
      <c r="B13" s="185"/>
      <c r="C13" s="187"/>
      <c r="D13" s="196">
        <f t="shared" si="0"/>
        <v>0</v>
      </c>
      <c r="E13" s="197">
        <f>IF(Coppie!$B13&lt;&gt;"",VLOOKUP(Coppie!$B$9:$B$43,Singoli!$D$9:$AM$108,36,FALSE),"")</f>
      </c>
      <c r="F13" s="197">
        <f>IF(Coppie!$C13&lt;&gt;"",VLOOKUP(Coppie!$C$9:$C$43,Singoli!$D$9:$AM$108,36,FALSE),"")</f>
      </c>
      <c r="G13" s="197">
        <f>IF(Coppie!$E13&lt;&gt;"",VLOOKUP(Coppie!$B$9:$B$43,Singoli!$D$9:$G$108,4,FALSE),"")</f>
      </c>
      <c r="H13" s="197">
        <f>IF(Coppie!$C13&lt;&gt;"",VLOOKUP(Coppie!$C$9:$C$43,Singoli!$D$9:$G$108,4,FALSE),"")</f>
      </c>
      <c r="I13" s="197">
        <f>IF(Coppie!$G13=Coppie!$H13,Coppie!$G13,"Mix")</f>
      </c>
      <c r="J13" s="197">
        <f>IF(Coppie!$B13&lt;&gt;"",IF(Coppie!$E13&gt;=Coppie!$F13,VLOOKUP(Coppie!$B13,Singoli!$D$9:$AE$108,28,FALSE),VLOOKUP(Coppie!$C13,Singoli!$D$9:$AE$108,28,FALSE)),"")</f>
      </c>
      <c r="K13" s="197">
        <f>Coppie!$J13</f>
      </c>
      <c r="L13" s="186">
        <f>_xlfn.IFERROR(IF(Coppie!$K13&lt;&gt;"",VLOOKUP(Coppie!$K13,CATEGORIE!$CE$54:$CF$69,2,FALSE),""),0)</f>
      </c>
      <c r="M13" s="184">
        <f>IF(Coppie!$L13&lt;&gt;"","X","")</f>
      </c>
      <c r="N13" s="184"/>
      <c r="O13" s="184"/>
    </row>
    <row r="14" spans="1:15" ht="24.75" customHeight="1">
      <c r="A14" s="184"/>
      <c r="B14" s="185"/>
      <c r="C14" s="187"/>
      <c r="D14" s="196">
        <f t="shared" si="0"/>
        <v>0</v>
      </c>
      <c r="E14" s="197">
        <f>IF(Coppie!$B14&lt;&gt;"",VLOOKUP(Coppie!$B$9:$B$43,Singoli!$D$9:$AM$108,36,FALSE),"")</f>
      </c>
      <c r="F14" s="197">
        <f>IF(Coppie!$C14&lt;&gt;"",VLOOKUP(Coppie!$C$9:$C$43,Singoli!$D$9:$AM$108,36,FALSE),"")</f>
      </c>
      <c r="G14" s="197">
        <f>IF(Coppie!$E14&lt;&gt;"",VLOOKUP(Coppie!$B$9:$B$43,Singoli!$D$9:$G$108,4,FALSE),"")</f>
      </c>
      <c r="H14" s="197">
        <f>IF(Coppie!$C14&lt;&gt;"",VLOOKUP(Coppie!$C$9:$C$43,Singoli!$D$9:$G$108,4,FALSE),"")</f>
      </c>
      <c r="I14" s="197">
        <f>IF(Coppie!$G14=Coppie!$H14,Coppie!$G14,"Mix")</f>
      </c>
      <c r="J14" s="197">
        <f>IF(Coppie!$B14&lt;&gt;"",IF(Coppie!$E14&gt;=Coppie!$F14,VLOOKUP(Coppie!$B14,Singoli!$D$9:$AE$108,28,FALSE),VLOOKUP(Coppie!$C14,Singoli!$D$9:$AE$108,28,FALSE)),"")</f>
      </c>
      <c r="K14" s="197">
        <f>Coppie!$J14</f>
      </c>
      <c r="L14" s="186">
        <f>_xlfn.IFERROR(IF(Coppie!$K14&lt;&gt;"",VLOOKUP(Coppie!$K14,CATEGORIE!$CE$54:$CF$69,2,FALSE),""),0)</f>
      </c>
      <c r="M14" s="184">
        <f>IF(Coppie!$L14&lt;&gt;"","X","")</f>
      </c>
      <c r="N14" s="184"/>
      <c r="O14" s="184"/>
    </row>
    <row r="15" spans="1:15" ht="24.75" customHeight="1">
      <c r="A15" s="184"/>
      <c r="B15" s="185"/>
      <c r="C15" s="187"/>
      <c r="D15" s="196">
        <f t="shared" si="0"/>
        <v>0</v>
      </c>
      <c r="E15" s="197">
        <f>IF(Coppie!$B15&lt;&gt;"",VLOOKUP(Coppie!$B$9:$B$43,Singoli!$D$9:$AM$108,36,FALSE),"")</f>
      </c>
      <c r="F15" s="197">
        <f>IF(Coppie!$C15&lt;&gt;"",VLOOKUP(Coppie!$C$9:$C$43,Singoli!$D$9:$AM$108,36,FALSE),"")</f>
      </c>
      <c r="G15" s="197">
        <f>IF(Coppie!$E15&lt;&gt;"",VLOOKUP(Coppie!$B$9:$B$43,Singoli!$D$9:$G$108,4,FALSE),"")</f>
      </c>
      <c r="H15" s="197">
        <f>IF(Coppie!$C15&lt;&gt;"",VLOOKUP(Coppie!$C$9:$C$43,Singoli!$D$9:$G$108,4,FALSE),"")</f>
      </c>
      <c r="I15" s="197">
        <f>IF(Coppie!$G15=Coppie!$H15,Coppie!$G15,"Mix")</f>
      </c>
      <c r="J15" s="197">
        <f>IF(Coppie!$B15&lt;&gt;"",IF(Coppie!$E15&gt;=Coppie!$F15,VLOOKUP(Coppie!$B15,Singoli!$D$9:$AE$108,28,FALSE),VLOOKUP(Coppie!$C15,Singoli!$D$9:$AE$108,28,FALSE)),"")</f>
      </c>
      <c r="K15" s="197">
        <f>Coppie!$J15</f>
      </c>
      <c r="L15" s="186">
        <f>_xlfn.IFERROR(IF(Coppie!$K15&lt;&gt;"",VLOOKUP(Coppie!$K15,CATEGORIE!$CE$54:$CF$69,2,FALSE),""),0)</f>
      </c>
      <c r="M15" s="184">
        <f>IF(Coppie!$L15&lt;&gt;"","X","")</f>
      </c>
      <c r="N15" s="184"/>
      <c r="O15" s="184"/>
    </row>
    <row r="16" spans="1:15" ht="24.75" customHeight="1">
      <c r="A16" s="184"/>
      <c r="B16" s="185"/>
      <c r="C16" s="187"/>
      <c r="D16" s="196">
        <f t="shared" si="0"/>
        <v>0</v>
      </c>
      <c r="E16" s="197">
        <f>IF(Coppie!$B16&lt;&gt;"",VLOOKUP(Coppie!$B$9:$B$43,Singoli!$D$9:$AM$108,36,FALSE),"")</f>
      </c>
      <c r="F16" s="197">
        <f>IF(Coppie!$C16&lt;&gt;"",VLOOKUP(Coppie!$C$9:$C$43,Singoli!$D$9:$AM$108,36,FALSE),"")</f>
      </c>
      <c r="G16" s="197">
        <f>IF(Coppie!$E16&lt;&gt;"",VLOOKUP(Coppie!$B$9:$B$43,Singoli!$D$9:$G$108,4,FALSE),"")</f>
      </c>
      <c r="H16" s="197">
        <f>IF(Coppie!$C16&lt;&gt;"",VLOOKUP(Coppie!$C$9:$C$43,Singoli!$D$9:$G$108,4,FALSE),"")</f>
      </c>
      <c r="I16" s="197">
        <f>IF(Coppie!$G16=Coppie!$H16,Coppie!$G16,"Mix")</f>
      </c>
      <c r="J16" s="197">
        <f>IF(Coppie!$B16&lt;&gt;"",IF(Coppie!$E16&gt;=Coppie!$F16,VLOOKUP(Coppie!$B16,Singoli!$D$9:$AE$108,28,FALSE),VLOOKUP(Coppie!$C16,Singoli!$D$9:$AE$108,28,FALSE)),"")</f>
      </c>
      <c r="K16" s="197">
        <f>Coppie!$J16</f>
      </c>
      <c r="L16" s="186">
        <f>_xlfn.IFERROR(IF(Coppie!$K16&lt;&gt;"",VLOOKUP(Coppie!$K16,CATEGORIE!$CE$54:$CF$69,2,FALSE),""),0)</f>
      </c>
      <c r="M16" s="184">
        <f>IF(Coppie!$L16&lt;&gt;"","X","")</f>
      </c>
      <c r="N16" s="184"/>
      <c r="O16" s="184"/>
    </row>
    <row r="17" spans="1:15" ht="24.75" customHeight="1">
      <c r="A17" s="184"/>
      <c r="B17" s="185"/>
      <c r="C17" s="187"/>
      <c r="D17" s="196">
        <f t="shared" si="0"/>
        <v>0</v>
      </c>
      <c r="E17" s="197">
        <f>IF(Coppie!$B17&lt;&gt;"",VLOOKUP(Coppie!$B$9:$B$43,Singoli!$D$9:$AM$108,36,FALSE),"")</f>
      </c>
      <c r="F17" s="197">
        <f>IF(Coppie!$C17&lt;&gt;"",VLOOKUP(Coppie!$C$9:$C$43,Singoli!$D$9:$AM$108,36,FALSE),"")</f>
      </c>
      <c r="G17" s="197">
        <f>IF(Coppie!$E17&lt;&gt;"",VLOOKUP(Coppie!$B$9:$B$43,Singoli!$D$9:$G$108,4,FALSE),"")</f>
      </c>
      <c r="H17" s="197">
        <f>IF(Coppie!$C17&lt;&gt;"",VLOOKUP(Coppie!$C$9:$C$43,Singoli!$D$9:$G$108,4,FALSE),"")</f>
      </c>
      <c r="I17" s="197">
        <f>IF(Coppie!$G17=Coppie!$H17,Coppie!$G17,"Mix")</f>
      </c>
      <c r="J17" s="197">
        <f>IF(Coppie!$B17&lt;&gt;"",IF(Coppie!$E17&gt;=Coppie!$F17,VLOOKUP(Coppie!$B17,Singoli!$D$9:$AE$108,28,FALSE),VLOOKUP(Coppie!$C17,Singoli!$D$9:$AE$108,28,FALSE)),"")</f>
      </c>
      <c r="K17" s="197">
        <f>Coppie!$J17</f>
      </c>
      <c r="L17" s="186">
        <f>_xlfn.IFERROR(IF(Coppie!$K17&lt;&gt;"",VLOOKUP(Coppie!$K17,CATEGORIE!$CE$54:$CF$69,2,FALSE),""),0)</f>
      </c>
      <c r="M17" s="184">
        <f>IF(Coppie!$L17&lt;&gt;"","X","")</f>
      </c>
      <c r="N17" s="184"/>
      <c r="O17" s="184"/>
    </row>
    <row r="18" spans="1:15" ht="24.75" customHeight="1">
      <c r="A18" s="184"/>
      <c r="B18" s="185"/>
      <c r="C18" s="187"/>
      <c r="D18" s="196">
        <f t="shared" si="0"/>
        <v>0</v>
      </c>
      <c r="E18" s="197">
        <f>IF(Coppie!$B18&lt;&gt;"",VLOOKUP(Coppie!$B$9:$B$43,Singoli!$D$9:$AM$108,36,FALSE),"")</f>
      </c>
      <c r="F18" s="197">
        <f>IF(Coppie!$C18&lt;&gt;"",VLOOKUP(Coppie!$C$9:$C$43,Singoli!$D$9:$AM$108,36,FALSE),"")</f>
      </c>
      <c r="G18" s="197">
        <f>IF(Coppie!$E18&lt;&gt;"",VLOOKUP(Coppie!$B$9:$B$43,Singoli!$D$9:$G$108,4,FALSE),"")</f>
      </c>
      <c r="H18" s="197">
        <f>IF(Coppie!$C18&lt;&gt;"",VLOOKUP(Coppie!$C$9:$C$43,Singoli!$D$9:$G$108,4,FALSE),"")</f>
      </c>
      <c r="I18" s="197">
        <f>IF(Coppie!$G18=Coppie!$H18,Coppie!$G18,"Mix")</f>
      </c>
      <c r="J18" s="197">
        <f>IF(Coppie!$B18&lt;&gt;"",IF(Coppie!$E18&gt;=Coppie!$F18,VLOOKUP(Coppie!$B18,Singoli!$D$9:$AE$108,28,FALSE),VLOOKUP(Coppie!$C18,Singoli!$D$9:$AE$108,28,FALSE)),"")</f>
      </c>
      <c r="K18" s="197">
        <f>Coppie!$J18</f>
      </c>
      <c r="L18" s="186">
        <f>_xlfn.IFERROR(IF(Coppie!$K18&lt;&gt;"",VLOOKUP(Coppie!$K18,CATEGORIE!$CE$54:$CF$69,2,FALSE),""),0)</f>
      </c>
      <c r="M18" s="184">
        <f>IF(Coppie!$L18&lt;&gt;"","X","")</f>
      </c>
      <c r="N18" s="184"/>
      <c r="O18" s="184"/>
    </row>
    <row r="19" spans="1:15" ht="24.75" customHeight="1">
      <c r="A19" s="184"/>
      <c r="B19" s="185"/>
      <c r="C19" s="187"/>
      <c r="D19" s="196">
        <f t="shared" si="0"/>
        <v>0</v>
      </c>
      <c r="E19" s="197">
        <f>IF(Coppie!$B19&lt;&gt;"",VLOOKUP(Coppie!$B$9:$B$43,Singoli!$D$9:$AM$108,36,FALSE),"")</f>
      </c>
      <c r="F19" s="197">
        <f>IF(Coppie!$C19&lt;&gt;"",VLOOKUP(Coppie!$C$9:$C$43,Singoli!$D$9:$AM$108,36,FALSE),"")</f>
      </c>
      <c r="G19" s="197">
        <f>IF(Coppie!$E19&lt;&gt;"",VLOOKUP(Coppie!$B$9:$B$43,Singoli!$D$9:$G$108,4,FALSE),"")</f>
      </c>
      <c r="H19" s="197">
        <f>IF(Coppie!$C19&lt;&gt;"",VLOOKUP(Coppie!$C$9:$C$43,Singoli!$D$9:$G$108,4,FALSE),"")</f>
      </c>
      <c r="I19" s="197">
        <f>IF(Coppie!$G19=Coppie!$H19,Coppie!$G19,"Mix")</f>
      </c>
      <c r="J19" s="197">
        <f>IF(Coppie!$B19&lt;&gt;"",IF(Coppie!$E19&gt;=Coppie!$F19,VLOOKUP(Coppie!$B19,Singoli!$D$9:$AE$108,28,FALSE),VLOOKUP(Coppie!$C19,Singoli!$D$9:$AE$108,28,FALSE)),"")</f>
      </c>
      <c r="K19" s="197">
        <f>Coppie!$J19</f>
      </c>
      <c r="L19" s="186">
        <f>_xlfn.IFERROR(IF(Coppie!$K19&lt;&gt;"",VLOOKUP(Coppie!$K19,CATEGORIE!$CE$54:$CF$69,2,FALSE),""),0)</f>
      </c>
      <c r="M19" s="184">
        <f>IF(Coppie!$L19&lt;&gt;"","X","")</f>
      </c>
      <c r="N19" s="184"/>
      <c r="O19" s="184"/>
    </row>
    <row r="20" spans="1:15" ht="24.75" customHeight="1">
      <c r="A20" s="184"/>
      <c r="B20" s="185"/>
      <c r="C20" s="187"/>
      <c r="D20" s="196">
        <f t="shared" si="0"/>
        <v>0</v>
      </c>
      <c r="E20" s="197">
        <f>IF(Coppie!$B20&lt;&gt;"",VLOOKUP(Coppie!$B$9:$B$43,Singoli!$D$9:$AM$108,36,FALSE),"")</f>
      </c>
      <c r="F20" s="197">
        <f>IF(Coppie!$C20&lt;&gt;"",VLOOKUP(Coppie!$C$9:$C$43,Singoli!$D$9:$AM$108,36,FALSE),"")</f>
      </c>
      <c r="G20" s="197">
        <f>IF(Coppie!$E20&lt;&gt;"",VLOOKUP(Coppie!$B$9:$B$43,Singoli!$D$9:$G$108,4,FALSE),"")</f>
      </c>
      <c r="H20" s="197">
        <f>IF(Coppie!$C20&lt;&gt;"",VLOOKUP(Coppie!$C$9:$C$43,Singoli!$D$9:$G$108,4,FALSE),"")</f>
      </c>
      <c r="I20" s="197">
        <f>IF(Coppie!$G20=Coppie!$H20,Coppie!$G20,"Mix")</f>
      </c>
      <c r="J20" s="197">
        <f>IF(Coppie!$B20&lt;&gt;"",IF(Coppie!$E20&gt;=Coppie!$F20,VLOOKUP(Coppie!$B20,Singoli!$D$9:$AE$108,28,FALSE),VLOOKUP(Coppie!$C20,Singoli!$D$9:$AE$108,28,FALSE)),"")</f>
      </c>
      <c r="K20" s="197">
        <f>Coppie!$J20</f>
      </c>
      <c r="L20" s="186">
        <f>_xlfn.IFERROR(IF(Coppie!$K20&lt;&gt;"",VLOOKUP(Coppie!$K20,CATEGORIE!$CE$54:$CF$69,2,FALSE),""),0)</f>
      </c>
      <c r="M20" s="184">
        <f>IF(Coppie!$L20&lt;&gt;"","X","")</f>
      </c>
      <c r="N20" s="184"/>
      <c r="O20" s="184"/>
    </row>
    <row r="21" spans="1:15" ht="24.75" customHeight="1">
      <c r="A21" s="184"/>
      <c r="B21" s="185"/>
      <c r="C21" s="187"/>
      <c r="D21" s="196">
        <f t="shared" si="0"/>
        <v>0</v>
      </c>
      <c r="E21" s="197">
        <f>IF(Coppie!$B21&lt;&gt;"",VLOOKUP(Coppie!$B$9:$B$43,Singoli!$D$9:$AM$108,36,FALSE),"")</f>
      </c>
      <c r="F21" s="197">
        <f>IF(Coppie!$C21&lt;&gt;"",VLOOKUP(Coppie!$C$9:$C$43,Singoli!$D$9:$AM$108,36,FALSE),"")</f>
      </c>
      <c r="G21" s="197">
        <f>IF(Coppie!$E21&lt;&gt;"",VLOOKUP(Coppie!$B$9:$B$43,Singoli!$D$9:$G$108,4,FALSE),"")</f>
      </c>
      <c r="H21" s="197">
        <f>IF(Coppie!$C21&lt;&gt;"",VLOOKUP(Coppie!$C$9:$C$43,Singoli!$D$9:$G$108,4,FALSE),"")</f>
      </c>
      <c r="I21" s="197">
        <f>IF(Coppie!$G21=Coppie!$H21,Coppie!$G21,"Mix")</f>
      </c>
      <c r="J21" s="197">
        <f>IF(Coppie!$B21&lt;&gt;"",IF(Coppie!$E21&gt;=Coppie!$F21,VLOOKUP(Coppie!$B21,Singoli!$D$9:$AE$108,28,FALSE),VLOOKUP(Coppie!$C21,Singoli!$D$9:$AE$108,28,FALSE)),"")</f>
      </c>
      <c r="K21" s="197">
        <f>Coppie!$J21</f>
      </c>
      <c r="L21" s="186">
        <f>_xlfn.IFERROR(IF(Coppie!$K21&lt;&gt;"",VLOOKUP(Coppie!$K21,CATEGORIE!$CE$54:$CF$69,2,FALSE),""),0)</f>
      </c>
      <c r="M21" s="184">
        <f>IF(Coppie!$L21&lt;&gt;"","X","")</f>
      </c>
      <c r="N21" s="184"/>
      <c r="O21" s="184"/>
    </row>
    <row r="22" spans="1:15" ht="24.75" customHeight="1">
      <c r="A22" s="184"/>
      <c r="B22" s="185"/>
      <c r="C22" s="187"/>
      <c r="D22" s="196">
        <f t="shared" si="0"/>
        <v>0</v>
      </c>
      <c r="E22" s="197">
        <f>IF(Coppie!$B22&lt;&gt;"",VLOOKUP(Coppie!$B$9:$B$43,Singoli!$D$9:$AM$108,36,FALSE),"")</f>
      </c>
      <c r="F22" s="197">
        <f>IF(Coppie!$C22&lt;&gt;"",VLOOKUP(Coppie!$C$9:$C$43,Singoli!$D$9:$AM$108,36,FALSE),"")</f>
      </c>
      <c r="G22" s="197">
        <f>IF(Coppie!$E22&lt;&gt;"",VLOOKUP(Coppie!$B$9:$B$43,Singoli!$D$9:$G$108,4,FALSE),"")</f>
      </c>
      <c r="H22" s="197">
        <f>IF(Coppie!$C22&lt;&gt;"",VLOOKUP(Coppie!$C$9:$C$43,Singoli!$D$9:$G$108,4,FALSE),"")</f>
      </c>
      <c r="I22" s="197">
        <f>IF(Coppie!$G22=Coppie!$H22,Coppie!$G22,"Mix")</f>
      </c>
      <c r="J22" s="197">
        <f>IF(Coppie!$B22&lt;&gt;"",IF(Coppie!$E22&gt;=Coppie!$F22,VLOOKUP(Coppie!$B22,Singoli!$D$9:$AE$108,28,FALSE),VLOOKUP(Coppie!$C22,Singoli!$D$9:$AE$108,28,FALSE)),"")</f>
      </c>
      <c r="K22" s="197">
        <f>Coppie!$J22</f>
      </c>
      <c r="L22" s="186">
        <f>_xlfn.IFERROR(IF(Coppie!$K22&lt;&gt;"",VLOOKUP(Coppie!$K22,CATEGORIE!$CE$54:$CF$69,2,FALSE),""),0)</f>
      </c>
      <c r="M22" s="184">
        <f>IF(Coppie!$L22&lt;&gt;"","X","")</f>
      </c>
      <c r="N22" s="184"/>
      <c r="O22" s="184"/>
    </row>
    <row r="23" spans="1:15" ht="24.75" customHeight="1">
      <c r="A23" s="184"/>
      <c r="B23" s="185"/>
      <c r="C23" s="187"/>
      <c r="D23" s="196">
        <f t="shared" si="0"/>
        <v>0</v>
      </c>
      <c r="E23" s="197">
        <f>IF(Coppie!$B23&lt;&gt;"",VLOOKUP(Coppie!$B$9:$B$43,Singoli!$D$9:$AM$108,36,FALSE),"")</f>
      </c>
      <c r="F23" s="197">
        <f>IF(Coppie!$C23&lt;&gt;"",VLOOKUP(Coppie!$C$9:$C$43,Singoli!$D$9:$AM$108,36,FALSE),"")</f>
      </c>
      <c r="G23" s="197">
        <f>IF(Coppie!$E23&lt;&gt;"",VLOOKUP(Coppie!$B$9:$B$43,Singoli!$D$9:$G$108,4,FALSE),"")</f>
      </c>
      <c r="H23" s="197">
        <f>IF(Coppie!$C23&lt;&gt;"",VLOOKUP(Coppie!$C$9:$C$43,Singoli!$D$9:$G$108,4,FALSE),"")</f>
      </c>
      <c r="I23" s="197">
        <f>IF(Coppie!$G23=Coppie!$H23,Coppie!$G23,"Mix")</f>
      </c>
      <c r="J23" s="197">
        <f>IF(Coppie!$B23&lt;&gt;"",IF(Coppie!$E23&gt;=Coppie!$F23,VLOOKUP(Coppie!$B23,Singoli!$D$9:$AE$108,28,FALSE),VLOOKUP(Coppie!$C23,Singoli!$D$9:$AE$108,28,FALSE)),"")</f>
      </c>
      <c r="K23" s="197">
        <f>Coppie!$J23</f>
      </c>
      <c r="L23" s="186">
        <f>_xlfn.IFERROR(IF(Coppie!$K23&lt;&gt;"",VLOOKUP(Coppie!$K23,CATEGORIE!$CE$54:$CF$69,2,FALSE),""),0)</f>
      </c>
      <c r="M23" s="184">
        <f>IF(Coppie!$L23&lt;&gt;"","X","")</f>
      </c>
      <c r="N23" s="184"/>
      <c r="O23" s="184"/>
    </row>
    <row r="24" spans="1:15" ht="24.75" customHeight="1">
      <c r="A24" s="184"/>
      <c r="B24" s="185"/>
      <c r="C24" s="187"/>
      <c r="D24" s="196">
        <f t="shared" si="0"/>
        <v>0</v>
      </c>
      <c r="E24" s="197">
        <f>IF(Coppie!$B24&lt;&gt;"",VLOOKUP(Coppie!$B$9:$B$43,Singoli!$D$9:$AM$108,36,FALSE),"")</f>
      </c>
      <c r="F24" s="197">
        <f>IF(Coppie!$C24&lt;&gt;"",VLOOKUP(Coppie!$C$9:$C$43,Singoli!$D$9:$AM$108,36,FALSE),"")</f>
      </c>
      <c r="G24" s="197">
        <f>IF(Coppie!$E24&lt;&gt;"",VLOOKUP(Coppie!$B$9:$B$43,Singoli!$D$9:$G$108,4,FALSE),"")</f>
      </c>
      <c r="H24" s="197">
        <f>IF(Coppie!$C24&lt;&gt;"",VLOOKUP(Coppie!$C$9:$C$43,Singoli!$D$9:$G$108,4,FALSE),"")</f>
      </c>
      <c r="I24" s="197">
        <f>IF(Coppie!$G24=Coppie!$H24,Coppie!$G24,"Mix")</f>
      </c>
      <c r="J24" s="197">
        <f>IF(Coppie!$B24&lt;&gt;"",IF(Coppie!$E24&gt;=Coppie!$F24,VLOOKUP(Coppie!$B24,Singoli!$D$9:$AE$108,28,FALSE),VLOOKUP(Coppie!$C24,Singoli!$D$9:$AE$108,28,FALSE)),"")</f>
      </c>
      <c r="K24" s="197">
        <f>Coppie!$J24</f>
      </c>
      <c r="L24" s="186">
        <f>_xlfn.IFERROR(IF(Coppie!$K24&lt;&gt;"",VLOOKUP(Coppie!$K24,CATEGORIE!$CE$54:$CF$69,2,FALSE),""),0)</f>
      </c>
      <c r="M24" s="184">
        <f>IF(Coppie!$L24&lt;&gt;"","X","")</f>
      </c>
      <c r="N24" s="184"/>
      <c r="O24" s="184"/>
    </row>
    <row r="25" spans="1:15" ht="24.75" customHeight="1">
      <c r="A25" s="184"/>
      <c r="B25" s="185"/>
      <c r="C25" s="187"/>
      <c r="D25" s="196">
        <f t="shared" si="0"/>
        <v>0</v>
      </c>
      <c r="E25" s="197">
        <f>IF(Coppie!$B25&lt;&gt;"",VLOOKUP(Coppie!$B$9:$B$43,Singoli!$D$9:$AM$108,36,FALSE),"")</f>
      </c>
      <c r="F25" s="197">
        <f>IF(Coppie!$C25&lt;&gt;"",VLOOKUP(Coppie!$C$9:$C$43,Singoli!$D$9:$AM$108,36,FALSE),"")</f>
      </c>
      <c r="G25" s="197">
        <f>IF(Coppie!$E25&lt;&gt;"",VLOOKUP(Coppie!$B$9:$B$43,Singoli!$D$9:$G$108,4,FALSE),"")</f>
      </c>
      <c r="H25" s="197">
        <f>IF(Coppie!$C25&lt;&gt;"",VLOOKUP(Coppie!$C$9:$C$43,Singoli!$D$9:$G$108,4,FALSE),"")</f>
      </c>
      <c r="I25" s="197">
        <f>IF(Coppie!$G25=Coppie!$H25,Coppie!$G25,"Mix")</f>
      </c>
      <c r="J25" s="197">
        <f>IF(Coppie!$B25&lt;&gt;"",IF(Coppie!$E25&gt;=Coppie!$F25,VLOOKUP(Coppie!$B25,Singoli!$D$9:$AE$108,28,FALSE),VLOOKUP(Coppie!$C25,Singoli!$D$9:$AE$108,28,FALSE)),"")</f>
      </c>
      <c r="K25" s="197">
        <f>Coppie!$J25</f>
      </c>
      <c r="L25" s="186">
        <f>_xlfn.IFERROR(IF(Coppie!$K25&lt;&gt;"",VLOOKUP(Coppie!$K25,CATEGORIE!$CE$54:$CF$69,2,FALSE),""),0)</f>
      </c>
      <c r="M25" s="184">
        <f>IF(Coppie!$L25&lt;&gt;"","X","")</f>
      </c>
      <c r="N25" s="184"/>
      <c r="O25" s="184"/>
    </row>
    <row r="26" spans="1:15" ht="24.75" customHeight="1">
      <c r="A26" s="184"/>
      <c r="B26" s="185"/>
      <c r="C26" s="187"/>
      <c r="D26" s="196">
        <f t="shared" si="0"/>
        <v>0</v>
      </c>
      <c r="E26" s="197">
        <f>IF(Coppie!$B26&lt;&gt;"",VLOOKUP(Coppie!$B$9:$B$43,Singoli!$D$9:$AM$108,36,FALSE),"")</f>
      </c>
      <c r="F26" s="197">
        <f>IF(Coppie!$C26&lt;&gt;"",VLOOKUP(Coppie!$C$9:$C$43,Singoli!$D$9:$AM$108,36,FALSE),"")</f>
      </c>
      <c r="G26" s="197">
        <f>IF(Coppie!$E26&lt;&gt;"",VLOOKUP(Coppie!$B$9:$B$43,Singoli!$D$9:$G$108,4,FALSE),"")</f>
      </c>
      <c r="H26" s="197">
        <f>IF(Coppie!$C26&lt;&gt;"",VLOOKUP(Coppie!$C$9:$C$43,Singoli!$D$9:$G$108,4,FALSE),"")</f>
      </c>
      <c r="I26" s="197">
        <f>IF(Coppie!$G26=Coppie!$H26,Coppie!$G26,"Mix")</f>
      </c>
      <c r="J26" s="197">
        <f>IF(Coppie!$B26&lt;&gt;"",IF(Coppie!$E26&gt;=Coppie!$F26,VLOOKUP(Coppie!$B26,Singoli!$D$9:$AE$108,28,FALSE),VLOOKUP(Coppie!$C26,Singoli!$D$9:$AE$108,28,FALSE)),"")</f>
      </c>
      <c r="K26" s="197">
        <f>Coppie!$J26</f>
      </c>
      <c r="L26" s="186">
        <f>_xlfn.IFERROR(IF(Coppie!$K26&lt;&gt;"",VLOOKUP(Coppie!$K26,CATEGORIE!$CE$54:$CF$69,2,FALSE),""),0)</f>
      </c>
      <c r="M26" s="184">
        <f>IF(Coppie!$L26&lt;&gt;"","X","")</f>
      </c>
      <c r="N26" s="184"/>
      <c r="O26" s="184"/>
    </row>
    <row r="27" spans="1:15" ht="24.75" customHeight="1">
      <c r="A27" s="184"/>
      <c r="B27" s="185"/>
      <c r="C27" s="187"/>
      <c r="D27" s="196">
        <f t="shared" si="0"/>
        <v>0</v>
      </c>
      <c r="E27" s="197">
        <f>IF(Coppie!$B27&lt;&gt;"",VLOOKUP(Coppie!$B$9:$B$43,Singoli!$D$9:$AM$108,36,FALSE),"")</f>
      </c>
      <c r="F27" s="197">
        <f>IF(Coppie!$C27&lt;&gt;"",VLOOKUP(Coppie!$C$9:$C$43,Singoli!$D$9:$AM$108,36,FALSE),"")</f>
      </c>
      <c r="G27" s="197">
        <f>IF(Coppie!$E27&lt;&gt;"",VLOOKUP(Coppie!$B$9:$B$43,Singoli!$D$9:$G$108,4,FALSE),"")</f>
      </c>
      <c r="H27" s="197">
        <f>IF(Coppie!$C27&lt;&gt;"",VLOOKUP(Coppie!$C$9:$C$43,Singoli!$D$9:$G$108,4,FALSE),"")</f>
      </c>
      <c r="I27" s="197">
        <f>IF(Coppie!$G27=Coppie!$H27,Coppie!$G27,"Mix")</f>
      </c>
      <c r="J27" s="197">
        <f>IF(Coppie!$B27&lt;&gt;"",IF(Coppie!$E27&gt;=Coppie!$F27,VLOOKUP(Coppie!$B27,Singoli!$D$9:$AE$108,28,FALSE),VLOOKUP(Coppie!$C27,Singoli!$D$9:$AE$108,28,FALSE)),"")</f>
      </c>
      <c r="K27" s="197">
        <f>Coppie!$J27</f>
      </c>
      <c r="L27" s="186">
        <f>_xlfn.IFERROR(IF(Coppie!$K27&lt;&gt;"",VLOOKUP(Coppie!$K27,CATEGORIE!$CE$54:$CF$69,2,FALSE),""),0)</f>
      </c>
      <c r="M27" s="184">
        <f>IF(Coppie!$L27&lt;&gt;"","X","")</f>
      </c>
      <c r="N27" s="184"/>
      <c r="O27" s="184"/>
    </row>
    <row r="28" spans="1:15" ht="24.75" customHeight="1">
      <c r="A28" s="184"/>
      <c r="B28" s="185"/>
      <c r="C28" s="187"/>
      <c r="D28" s="196">
        <f t="shared" si="0"/>
        <v>0</v>
      </c>
      <c r="E28" s="197">
        <f>IF(Coppie!$B28&lt;&gt;"",VLOOKUP(Coppie!$B$9:$B$43,Singoli!$D$9:$AM$108,36,FALSE),"")</f>
      </c>
      <c r="F28" s="197">
        <f>IF(Coppie!$C28&lt;&gt;"",VLOOKUP(Coppie!$C$9:$C$43,Singoli!$D$9:$AM$108,36,FALSE),"")</f>
      </c>
      <c r="G28" s="197">
        <f>IF(Coppie!$E28&lt;&gt;"",VLOOKUP(Coppie!$B$9:$B$43,Singoli!$D$9:$G$108,4,FALSE),"")</f>
      </c>
      <c r="H28" s="197">
        <f>IF(Coppie!$C28&lt;&gt;"",VLOOKUP(Coppie!$C$9:$C$43,Singoli!$D$9:$G$108,4,FALSE),"")</f>
      </c>
      <c r="I28" s="197">
        <f>IF(Coppie!$G28=Coppie!$H28,Coppie!$G28,"Mix")</f>
      </c>
      <c r="J28" s="197">
        <f>IF(Coppie!$B28&lt;&gt;"",IF(Coppie!$E28&gt;=Coppie!$F28,VLOOKUP(Coppie!$B28,Singoli!$D$9:$AE$108,28,FALSE),VLOOKUP(Coppie!$C28,Singoli!$D$9:$AE$108,28,FALSE)),"")</f>
      </c>
      <c r="K28" s="197">
        <f>Coppie!$J28</f>
      </c>
      <c r="L28" s="186">
        <f>_xlfn.IFERROR(IF(Coppie!$K28&lt;&gt;"",VLOOKUP(Coppie!$K28,CATEGORIE!$CE$54:$CF$69,2,FALSE),""),0)</f>
      </c>
      <c r="M28" s="184">
        <f>IF(Coppie!$L28&lt;&gt;"","X","")</f>
      </c>
      <c r="N28" s="184"/>
      <c r="O28" s="184"/>
    </row>
    <row r="29" spans="1:15" ht="24.75" customHeight="1">
      <c r="A29" s="184"/>
      <c r="B29" s="185"/>
      <c r="C29" s="187"/>
      <c r="D29" s="196">
        <f t="shared" si="0"/>
        <v>0</v>
      </c>
      <c r="E29" s="197">
        <f>IF(Coppie!$B29&lt;&gt;"",VLOOKUP(Coppie!$B$9:$B$43,Singoli!$D$9:$AM$108,36,FALSE),"")</f>
      </c>
      <c r="F29" s="197">
        <f>IF(Coppie!$C29&lt;&gt;"",VLOOKUP(Coppie!$C$9:$C$43,Singoli!$D$9:$AM$108,36,FALSE),"")</f>
      </c>
      <c r="G29" s="197">
        <f>IF(Coppie!$E29&lt;&gt;"",VLOOKUP(Coppie!$B$9:$B$43,Singoli!$D$9:$G$108,4,FALSE),"")</f>
      </c>
      <c r="H29" s="197">
        <f>IF(Coppie!$C29&lt;&gt;"",VLOOKUP(Coppie!$C$9:$C$43,Singoli!$D$9:$G$108,4,FALSE),"")</f>
      </c>
      <c r="I29" s="197">
        <f>IF(Coppie!$G29=Coppie!$H29,Coppie!$G29,"Mix")</f>
      </c>
      <c r="J29" s="197">
        <f>IF(Coppie!$B29&lt;&gt;"",IF(Coppie!$E29&gt;=Coppie!$F29,VLOOKUP(Coppie!$B29,Singoli!$D$9:$AE$108,28,FALSE),VLOOKUP(Coppie!$C29,Singoli!$D$9:$AE$108,28,FALSE)),"")</f>
      </c>
      <c r="K29" s="197">
        <f>Coppie!$J29</f>
      </c>
      <c r="L29" s="186">
        <f>_xlfn.IFERROR(IF(Coppie!$K29&lt;&gt;"",VLOOKUP(Coppie!$K29,CATEGORIE!$CE$54:$CF$69,2,FALSE),""),0)</f>
      </c>
      <c r="M29" s="184">
        <f>IF(Coppie!$L29&lt;&gt;"","X","")</f>
      </c>
      <c r="N29" s="184"/>
      <c r="O29" s="184"/>
    </row>
    <row r="30" spans="1:15" ht="24.75" customHeight="1">
      <c r="A30" s="184"/>
      <c r="B30" s="185"/>
      <c r="C30" s="187"/>
      <c r="D30" s="196">
        <f t="shared" si="0"/>
        <v>0</v>
      </c>
      <c r="E30" s="197">
        <f>IF(Coppie!$B30&lt;&gt;"",VLOOKUP(Coppie!$B$9:$B$43,Singoli!$D$9:$AM$108,36,FALSE),"")</f>
      </c>
      <c r="F30" s="197">
        <f>IF(Coppie!$C30&lt;&gt;"",VLOOKUP(Coppie!$C$9:$C$43,Singoli!$D$9:$AM$108,36,FALSE),"")</f>
      </c>
      <c r="G30" s="197">
        <f>IF(Coppie!$E30&lt;&gt;"",VLOOKUP(Coppie!$B$9:$B$43,Singoli!$D$9:$G$108,4,FALSE),"")</f>
      </c>
      <c r="H30" s="197">
        <f>IF(Coppie!$C30&lt;&gt;"",VLOOKUP(Coppie!$C$9:$C$43,Singoli!$D$9:$G$108,4,FALSE),"")</f>
      </c>
      <c r="I30" s="197">
        <f>IF(Coppie!$G30=Coppie!$H30,Coppie!$G30,"Mix")</f>
      </c>
      <c r="J30" s="197">
        <f>IF(Coppie!$B30&lt;&gt;"",IF(Coppie!$E30&gt;=Coppie!$F30,VLOOKUP(Coppie!$B30,Singoli!$D$9:$AE$108,28,FALSE),VLOOKUP(Coppie!$C30,Singoli!$D$9:$AE$108,28,FALSE)),"")</f>
      </c>
      <c r="K30" s="197">
        <f>Coppie!$J30</f>
      </c>
      <c r="L30" s="186">
        <f>_xlfn.IFERROR(IF(Coppie!$K30&lt;&gt;"",VLOOKUP(Coppie!$K30,CATEGORIE!$CE$54:$CF$69,2,FALSE),""),0)</f>
      </c>
      <c r="M30" s="184">
        <f>IF(Coppie!$L30&lt;&gt;"","X","")</f>
      </c>
      <c r="N30" s="184"/>
      <c r="O30" s="184"/>
    </row>
    <row r="31" spans="1:15" ht="24.75" customHeight="1">
      <c r="A31" s="184"/>
      <c r="B31" s="185"/>
      <c r="C31" s="187"/>
      <c r="D31" s="196">
        <f t="shared" si="0"/>
        <v>0</v>
      </c>
      <c r="E31" s="197">
        <f>IF(Coppie!$B31&lt;&gt;"",VLOOKUP(Coppie!$B$9:$B$43,Singoli!$D$9:$AM$108,36,FALSE),"")</f>
      </c>
      <c r="F31" s="197">
        <f>IF(Coppie!$C31&lt;&gt;"",VLOOKUP(Coppie!$C$9:$C$43,Singoli!$D$9:$AM$108,36,FALSE),"")</f>
      </c>
      <c r="G31" s="197">
        <f>IF(Coppie!$E31&lt;&gt;"",VLOOKUP(Coppie!$B$9:$B$43,Singoli!$D$9:$G$108,4,FALSE),"")</f>
      </c>
      <c r="H31" s="197">
        <f>IF(Coppie!$C31&lt;&gt;"",VLOOKUP(Coppie!$C$9:$C$43,Singoli!$D$9:$G$108,4,FALSE),"")</f>
      </c>
      <c r="I31" s="197">
        <f>IF(Coppie!$G31=Coppie!$H31,Coppie!$G31,"Mix")</f>
      </c>
      <c r="J31" s="197">
        <f>IF(Coppie!$B31&lt;&gt;"",IF(Coppie!$E31&gt;=Coppie!$F31,VLOOKUP(Coppie!$B31,Singoli!$D$9:$AE$108,28,FALSE),VLOOKUP(Coppie!$C31,Singoli!$D$9:$AE$108,28,FALSE)),"")</f>
      </c>
      <c r="K31" s="197">
        <f>Coppie!$J31</f>
      </c>
      <c r="L31" s="186">
        <f>_xlfn.IFERROR(IF(Coppie!$K31&lt;&gt;"",VLOOKUP(Coppie!$K31,CATEGORIE!$CE$54:$CF$69,2,FALSE),""),0)</f>
      </c>
      <c r="M31" s="184">
        <f>IF(Coppie!$L31&lt;&gt;"","X","")</f>
      </c>
      <c r="N31" s="184"/>
      <c r="O31" s="184"/>
    </row>
    <row r="32" spans="1:15" ht="24.75" customHeight="1">
      <c r="A32" s="184"/>
      <c r="B32" s="185"/>
      <c r="C32" s="187"/>
      <c r="D32" s="196">
        <f t="shared" si="0"/>
        <v>0</v>
      </c>
      <c r="E32" s="197">
        <f>IF(Coppie!$B32&lt;&gt;"",VLOOKUP(Coppie!$B$9:$B$43,Singoli!$D$9:$AM$108,36,FALSE),"")</f>
      </c>
      <c r="F32" s="197">
        <f>IF(Coppie!$C32&lt;&gt;"",VLOOKUP(Coppie!$C$9:$C$43,Singoli!$D$9:$AM$108,36,FALSE),"")</f>
      </c>
      <c r="G32" s="197">
        <f>IF(Coppie!$E32&lt;&gt;"",VLOOKUP(Coppie!$B$9:$B$43,Singoli!$D$9:$G$108,4,FALSE),"")</f>
      </c>
      <c r="H32" s="197">
        <f>IF(Coppie!$C32&lt;&gt;"",VLOOKUP(Coppie!$C$9:$C$43,Singoli!$D$9:$G$108,4,FALSE),"")</f>
      </c>
      <c r="I32" s="197">
        <f>IF(Coppie!$G32=Coppie!$H32,Coppie!$G32,"Mix")</f>
      </c>
      <c r="J32" s="197">
        <f>IF(Coppie!$B32&lt;&gt;"",IF(Coppie!$E32&gt;=Coppie!$F32,VLOOKUP(Coppie!$B32,Singoli!$D$9:$AE$108,28,FALSE),VLOOKUP(Coppie!$C32,Singoli!$D$9:$AE$108,28,FALSE)),"")</f>
      </c>
      <c r="K32" s="197">
        <f>Coppie!$J32</f>
      </c>
      <c r="L32" s="186">
        <f>_xlfn.IFERROR(IF(Coppie!$K32&lt;&gt;"",VLOOKUP(Coppie!$K32,CATEGORIE!$CE$54:$CF$69,2,FALSE),""),0)</f>
      </c>
      <c r="M32" s="184">
        <f>IF(Coppie!$L32&lt;&gt;"","X","")</f>
      </c>
      <c r="N32" s="184"/>
      <c r="O32" s="184"/>
    </row>
    <row r="33" spans="1:15" ht="24.75" customHeight="1">
      <c r="A33" s="184"/>
      <c r="B33" s="185"/>
      <c r="C33" s="187"/>
      <c r="D33" s="196">
        <f t="shared" si="0"/>
        <v>0</v>
      </c>
      <c r="E33" s="197">
        <f>IF(Coppie!$B33&lt;&gt;"",VLOOKUP(Coppie!$B$9:$B$43,Singoli!$D$9:$AM$108,36,FALSE),"")</f>
      </c>
      <c r="F33" s="197">
        <f>IF(Coppie!$C33&lt;&gt;"",VLOOKUP(Coppie!$C$9:$C$43,Singoli!$D$9:$AM$108,36,FALSE),"")</f>
      </c>
      <c r="G33" s="197">
        <f>IF(Coppie!$E33&lt;&gt;"",VLOOKUP(Coppie!$B$9:$B$43,Singoli!$D$9:$G$108,4,FALSE),"")</f>
      </c>
      <c r="H33" s="197">
        <f>IF(Coppie!$C33&lt;&gt;"",VLOOKUP(Coppie!$C$9:$C$43,Singoli!$D$9:$G$108,4,FALSE),"")</f>
      </c>
      <c r="I33" s="197">
        <f>IF(Coppie!$G33=Coppie!$H33,Coppie!$G33,"Mix")</f>
      </c>
      <c r="J33" s="197">
        <f>IF(Coppie!$B33&lt;&gt;"",IF(Coppie!$E33&gt;=Coppie!$F33,VLOOKUP(Coppie!$B33,Singoli!$D$9:$AE$108,28,FALSE),VLOOKUP(Coppie!$C33,Singoli!$D$9:$AE$108,28,FALSE)),"")</f>
      </c>
      <c r="K33" s="197">
        <f>Coppie!$J33</f>
      </c>
      <c r="L33" s="186">
        <f>_xlfn.IFERROR(IF(Coppie!$K33&lt;&gt;"",VLOOKUP(Coppie!$K33,CATEGORIE!$CE$54:$CF$69,2,FALSE),""),0)</f>
      </c>
      <c r="M33" s="184">
        <f>IF(Coppie!$L33&lt;&gt;"","X","")</f>
      </c>
      <c r="N33" s="184"/>
      <c r="O33" s="184"/>
    </row>
    <row r="34" spans="1:15" ht="24.75" customHeight="1">
      <c r="A34" s="184"/>
      <c r="B34" s="185"/>
      <c r="C34" s="187"/>
      <c r="D34" s="196">
        <f t="shared" si="0"/>
        <v>0</v>
      </c>
      <c r="E34" s="197">
        <f>IF(Coppie!$B34&lt;&gt;"",VLOOKUP(Coppie!$B$9:$B$43,Singoli!$D$9:$AM$108,36,FALSE),"")</f>
      </c>
      <c r="F34" s="197">
        <f>IF(Coppie!$C34&lt;&gt;"",VLOOKUP(Coppie!$C$9:$C$43,Singoli!$D$9:$AM$108,36,FALSE),"")</f>
      </c>
      <c r="G34" s="197">
        <f>IF(Coppie!$E34&lt;&gt;"",VLOOKUP(Coppie!$B$9:$B$43,Singoli!$D$9:$G$108,4,FALSE),"")</f>
      </c>
      <c r="H34" s="197">
        <f>IF(Coppie!$C34&lt;&gt;"",VLOOKUP(Coppie!$C$9:$C$43,Singoli!$D$9:$G$108,4,FALSE),"")</f>
      </c>
      <c r="I34" s="197">
        <f>IF(Coppie!$G34=Coppie!$H34,Coppie!$G34,"Mix")</f>
      </c>
      <c r="J34" s="197">
        <f>IF(Coppie!$B34&lt;&gt;"",IF(Coppie!$E34&gt;=Coppie!$F34,VLOOKUP(Coppie!$B34,Singoli!$D$9:$AE$108,28,FALSE),VLOOKUP(Coppie!$C34,Singoli!$D$9:$AE$108,28,FALSE)),"")</f>
      </c>
      <c r="K34" s="197">
        <f>Coppie!$J34</f>
      </c>
      <c r="L34" s="186">
        <f>_xlfn.IFERROR(IF(Coppie!$K34&lt;&gt;"",VLOOKUP(Coppie!$K34,CATEGORIE!$CE$54:$CF$69,2,FALSE),""),0)</f>
      </c>
      <c r="M34" s="184">
        <f>IF(Coppie!$L34&lt;&gt;"","X","")</f>
      </c>
      <c r="N34" s="184"/>
      <c r="O34" s="184"/>
    </row>
    <row r="35" spans="1:15" ht="24.75" customHeight="1">
      <c r="A35" s="184"/>
      <c r="B35" s="185"/>
      <c r="C35" s="187"/>
      <c r="D35" s="196">
        <f t="shared" si="0"/>
        <v>0</v>
      </c>
      <c r="E35" s="197">
        <f>IF(Coppie!$B35&lt;&gt;"",VLOOKUP(Coppie!$B$9:$B$43,Singoli!$D$9:$AM$108,36,FALSE),"")</f>
      </c>
      <c r="F35" s="197">
        <f>IF(Coppie!$C35&lt;&gt;"",VLOOKUP(Coppie!$C$9:$C$43,Singoli!$D$9:$AM$108,36,FALSE),"")</f>
      </c>
      <c r="G35" s="197">
        <f>IF(Coppie!$E35&lt;&gt;"",VLOOKUP(Coppie!$B$9:$B$43,Singoli!$D$9:$G$108,4,FALSE),"")</f>
      </c>
      <c r="H35" s="197">
        <f>IF(Coppie!$C35&lt;&gt;"",VLOOKUP(Coppie!$C$9:$C$43,Singoli!$D$9:$G$108,4,FALSE),"")</f>
      </c>
      <c r="I35" s="197">
        <f>IF(Coppie!$G35=Coppie!$H35,Coppie!$G35,"Mix")</f>
      </c>
      <c r="J35" s="197">
        <f>IF(Coppie!$B35&lt;&gt;"",IF(Coppie!$E35&gt;=Coppie!$F35,VLOOKUP(Coppie!$B35,Singoli!$D$9:$AE$108,28,FALSE),VLOOKUP(Coppie!$C35,Singoli!$D$9:$AE$108,28,FALSE)),"")</f>
      </c>
      <c r="K35" s="197">
        <f>Coppie!$J35</f>
      </c>
      <c r="L35" s="186">
        <f>_xlfn.IFERROR(IF(Coppie!$K35&lt;&gt;"",VLOOKUP(Coppie!$K35,CATEGORIE!$CE$54:$CF$69,2,FALSE),""),0)</f>
      </c>
      <c r="M35" s="184">
        <f>IF(Coppie!$L35&lt;&gt;"","X","")</f>
      </c>
      <c r="N35" s="184"/>
      <c r="O35" s="184"/>
    </row>
    <row r="36" spans="1:15" ht="24.75" customHeight="1">
      <c r="A36" s="184"/>
      <c r="B36" s="185"/>
      <c r="C36" s="187"/>
      <c r="D36" s="196">
        <f t="shared" si="0"/>
        <v>0</v>
      </c>
      <c r="E36" s="197">
        <f>IF(Coppie!$B36&lt;&gt;"",VLOOKUP(Coppie!$B$9:$B$43,Singoli!$D$9:$AM$108,36,FALSE),"")</f>
      </c>
      <c r="F36" s="197">
        <f>IF(Coppie!$C36&lt;&gt;"",VLOOKUP(Coppie!$C$9:$C$43,Singoli!$D$9:$AM$108,36,FALSE),"")</f>
      </c>
      <c r="G36" s="197">
        <f>IF(Coppie!$E36&lt;&gt;"",VLOOKUP(Coppie!$B$9:$B$43,Singoli!$D$9:$G$108,4,FALSE),"")</f>
      </c>
      <c r="H36" s="197">
        <f>IF(Coppie!$C36&lt;&gt;"",VLOOKUP(Coppie!$C$9:$C$43,Singoli!$D$9:$G$108,4,FALSE),"")</f>
      </c>
      <c r="I36" s="197">
        <f>IF(Coppie!$G36=Coppie!$H36,Coppie!$G36,"Mix")</f>
      </c>
      <c r="J36" s="197">
        <f>IF(Coppie!$B36&lt;&gt;"",IF(Coppie!$E36&gt;=Coppie!$F36,VLOOKUP(Coppie!$B36,Singoli!$D$9:$AE$108,28,FALSE),VLOOKUP(Coppie!$C36,Singoli!$D$9:$AE$108,28,FALSE)),"")</f>
      </c>
      <c r="K36" s="197">
        <f>Coppie!$J36</f>
      </c>
      <c r="L36" s="186">
        <f>_xlfn.IFERROR(IF(Coppie!$K36&lt;&gt;"",VLOOKUP(Coppie!$K36,CATEGORIE!$CE$54:$CF$69,2,FALSE),""),0)</f>
      </c>
      <c r="M36" s="184">
        <f>IF(Coppie!$L36&lt;&gt;"","X","")</f>
      </c>
      <c r="N36" s="184"/>
      <c r="O36" s="184"/>
    </row>
    <row r="37" spans="1:15" ht="24.75" customHeight="1">
      <c r="A37" s="184"/>
      <c r="B37" s="185"/>
      <c r="C37" s="187"/>
      <c r="D37" s="196">
        <f t="shared" si="0"/>
        <v>0</v>
      </c>
      <c r="E37" s="197">
        <f>IF(Coppie!$B37&lt;&gt;"",VLOOKUP(Coppie!$B$9:$B$43,Singoli!$D$9:$AM$108,36,FALSE),"")</f>
      </c>
      <c r="F37" s="197">
        <f>IF(Coppie!$C37&lt;&gt;"",VLOOKUP(Coppie!$C$9:$C$43,Singoli!$D$9:$AM$108,36,FALSE),"")</f>
      </c>
      <c r="G37" s="197">
        <f>IF(Coppie!$E37&lt;&gt;"",VLOOKUP(Coppie!$B$9:$B$43,Singoli!$D$9:$G$108,4,FALSE),"")</f>
      </c>
      <c r="H37" s="197">
        <f>IF(Coppie!$C37&lt;&gt;"",VLOOKUP(Coppie!$C$9:$C$43,Singoli!$D$9:$G$108,4,FALSE),"")</f>
      </c>
      <c r="I37" s="197">
        <f>IF(Coppie!$G37=Coppie!$H37,Coppie!$G37,"Mix")</f>
      </c>
      <c r="J37" s="197">
        <f>IF(Coppie!$B37&lt;&gt;"",IF(Coppie!$E37&gt;=Coppie!$F37,VLOOKUP(Coppie!$B37,Singoli!$D$9:$AE$108,28,FALSE),VLOOKUP(Coppie!$C37,Singoli!$D$9:$AE$108,28,FALSE)),"")</f>
      </c>
      <c r="K37" s="197">
        <f>Coppie!$J37</f>
      </c>
      <c r="L37" s="186">
        <f>_xlfn.IFERROR(IF(Coppie!$K37&lt;&gt;"",VLOOKUP(Coppie!$K37,CATEGORIE!$CE$54:$CF$69,2,FALSE),""),0)</f>
      </c>
      <c r="M37" s="184">
        <f>IF(Coppie!$L37&lt;&gt;"","X","")</f>
      </c>
      <c r="N37" s="184"/>
      <c r="O37" s="184"/>
    </row>
    <row r="38" spans="1:15" ht="24.75" customHeight="1">
      <c r="A38" s="184"/>
      <c r="B38" s="185"/>
      <c r="C38" s="187"/>
      <c r="D38" s="196">
        <f t="shared" si="0"/>
        <v>0</v>
      </c>
      <c r="E38" s="197">
        <f>IF(Coppie!$B38&lt;&gt;"",VLOOKUP(Coppie!$B$9:$B$43,Singoli!$D$9:$AM$108,36,FALSE),"")</f>
      </c>
      <c r="F38" s="197">
        <f>IF(Coppie!$C38&lt;&gt;"",VLOOKUP(Coppie!$C$9:$C$43,Singoli!$D$9:$AM$108,36,FALSE),"")</f>
      </c>
      <c r="G38" s="197">
        <f>IF(Coppie!$E38&lt;&gt;"",VLOOKUP(Coppie!$B$9:$B$43,Singoli!$D$9:$G$108,4,FALSE),"")</f>
      </c>
      <c r="H38" s="197">
        <f>IF(Coppie!$C38&lt;&gt;"",VLOOKUP(Coppie!$C$9:$C$43,Singoli!$D$9:$G$108,4,FALSE),"")</f>
      </c>
      <c r="I38" s="197">
        <f>IF(Coppie!$G38=Coppie!$H38,Coppie!$G38,"Mix")</f>
      </c>
      <c r="J38" s="197">
        <f>IF(Coppie!$B38&lt;&gt;"",IF(Coppie!$E38&gt;=Coppie!$F38,VLOOKUP(Coppie!$B38,Singoli!$D$9:$AE$108,28,FALSE),VLOOKUP(Coppie!$C38,Singoli!$D$9:$AE$108,28,FALSE)),"")</f>
      </c>
      <c r="K38" s="197">
        <f>Coppie!$J38</f>
      </c>
      <c r="L38" s="186">
        <f>_xlfn.IFERROR(IF(Coppie!$K38&lt;&gt;"",VLOOKUP(Coppie!$K38,CATEGORIE!$CE$54:$CF$69,2,FALSE),""),0)</f>
      </c>
      <c r="M38" s="184">
        <f>IF(Coppie!$L38&lt;&gt;"","X","")</f>
      </c>
      <c r="N38" s="184"/>
      <c r="O38" s="184"/>
    </row>
    <row r="39" spans="1:15" ht="24.75" customHeight="1">
      <c r="A39" s="184"/>
      <c r="B39" s="185"/>
      <c r="C39" s="187"/>
      <c r="D39" s="196">
        <f t="shared" si="0"/>
        <v>0</v>
      </c>
      <c r="E39" s="197">
        <f>IF(Coppie!$B39&lt;&gt;"",VLOOKUP(Coppie!$B$9:$B$43,Singoli!$D$9:$AM$108,36,FALSE),"")</f>
      </c>
      <c r="F39" s="197">
        <f>IF(Coppie!$C39&lt;&gt;"",VLOOKUP(Coppie!$C$9:$C$43,Singoli!$D$9:$AM$108,36,FALSE),"")</f>
      </c>
      <c r="G39" s="197">
        <f>IF(Coppie!$E39&lt;&gt;"",VLOOKUP(Coppie!$B$9:$B$43,Singoli!$D$9:$G$108,4,FALSE),"")</f>
      </c>
      <c r="H39" s="197">
        <f>IF(Coppie!$C39&lt;&gt;"",VLOOKUP(Coppie!$C$9:$C$43,Singoli!$D$9:$G$108,4,FALSE),"")</f>
      </c>
      <c r="I39" s="197">
        <f>IF(Coppie!$G39=Coppie!$H39,Coppie!$G39,"Mix")</f>
      </c>
      <c r="J39" s="197">
        <f>IF(Coppie!$B39&lt;&gt;"",IF(Coppie!$E39&gt;=Coppie!$F39,VLOOKUP(Coppie!$B39,Singoli!$D$9:$AE$108,28,FALSE),VLOOKUP(Coppie!$C39,Singoli!$D$9:$AE$108,28,FALSE)),"")</f>
      </c>
      <c r="K39" s="197">
        <f>Coppie!$J39</f>
      </c>
      <c r="L39" s="186">
        <f>_xlfn.IFERROR(IF(Coppie!$K39&lt;&gt;"",VLOOKUP(Coppie!$K39,CATEGORIE!$CE$54:$CF$69,2,FALSE),""),0)</f>
      </c>
      <c r="M39" s="184">
        <f>IF(Coppie!$L39&lt;&gt;"","X","")</f>
      </c>
      <c r="N39" s="184"/>
      <c r="O39" s="184"/>
    </row>
    <row r="40" spans="1:15" ht="24.75" customHeight="1">
      <c r="A40" s="184"/>
      <c r="B40" s="185"/>
      <c r="C40" s="187"/>
      <c r="D40" s="196">
        <f t="shared" si="0"/>
        <v>0</v>
      </c>
      <c r="E40" s="197">
        <f>IF(Coppie!$B40&lt;&gt;"",VLOOKUP(Coppie!$B$9:$B$43,Singoli!$D$9:$AM$108,36,FALSE),"")</f>
      </c>
      <c r="F40" s="197">
        <f>IF(Coppie!$C40&lt;&gt;"",VLOOKUP(Coppie!$C$9:$C$43,Singoli!$D$9:$AM$108,36,FALSE),"")</f>
      </c>
      <c r="G40" s="197">
        <f>IF(Coppie!$E40&lt;&gt;"",VLOOKUP(Coppie!$B$9:$B$43,Singoli!$D$9:$G$108,4,FALSE),"")</f>
      </c>
      <c r="H40" s="197">
        <f>IF(Coppie!$C40&lt;&gt;"",VLOOKUP(Coppie!$C$9:$C$43,Singoli!$D$9:$G$108,4,FALSE),"")</f>
      </c>
      <c r="I40" s="197">
        <f>IF(Coppie!$G40=Coppie!$H40,Coppie!$G40,"Mix")</f>
      </c>
      <c r="J40" s="197">
        <f>IF(Coppie!$B40&lt;&gt;"",IF(Coppie!$E40&gt;=Coppie!$F40,VLOOKUP(Coppie!$B40,Singoli!$D$9:$AE$108,28,FALSE),VLOOKUP(Coppie!$C40,Singoli!$D$9:$AE$108,28,FALSE)),"")</f>
      </c>
      <c r="K40" s="197">
        <f>Coppie!$J40</f>
      </c>
      <c r="L40" s="186">
        <f>_xlfn.IFERROR(IF(Coppie!$K40&lt;&gt;"",VLOOKUP(Coppie!$K40,CATEGORIE!$CE$54:$CF$69,2,FALSE),""),0)</f>
      </c>
      <c r="M40" s="184">
        <f>IF(Coppie!$L40&lt;&gt;"","X","")</f>
      </c>
      <c r="N40" s="184"/>
      <c r="O40" s="184"/>
    </row>
    <row r="41" spans="1:15" ht="24.75" customHeight="1">
      <c r="A41" s="184"/>
      <c r="B41" s="185"/>
      <c r="C41" s="187"/>
      <c r="D41" s="196">
        <f t="shared" si="0"/>
        <v>0</v>
      </c>
      <c r="E41" s="197">
        <f>IF(Coppie!$B41&lt;&gt;"",VLOOKUP(Coppie!$B$9:$B$43,Singoli!$D$9:$AM$108,36,FALSE),"")</f>
      </c>
      <c r="F41" s="197">
        <f>IF(Coppie!$C41&lt;&gt;"",VLOOKUP(Coppie!$C$9:$C$43,Singoli!$D$9:$AM$108,36,FALSE),"")</f>
      </c>
      <c r="G41" s="197">
        <f>IF(Coppie!$E41&lt;&gt;"",VLOOKUP(Coppie!$B$9:$B$43,Singoli!$D$9:$G$108,4,FALSE),"")</f>
      </c>
      <c r="H41" s="197">
        <f>IF(Coppie!$C41&lt;&gt;"",VLOOKUP(Coppie!$C$9:$C$43,Singoli!$D$9:$G$108,4,FALSE),"")</f>
      </c>
      <c r="I41" s="197">
        <f>IF(Coppie!$G41=Coppie!$H41,Coppie!$G41,"Mix")</f>
      </c>
      <c r="J41" s="197">
        <f>IF(Coppie!$B41&lt;&gt;"",IF(Coppie!$E41&gt;=Coppie!$F41,VLOOKUP(Coppie!$B41,Singoli!$D$9:$AE$108,28,FALSE),VLOOKUP(Coppie!$C41,Singoli!$D$9:$AE$108,28,FALSE)),"")</f>
      </c>
      <c r="K41" s="197">
        <f>Coppie!$J41</f>
      </c>
      <c r="L41" s="186">
        <f>_xlfn.IFERROR(IF(Coppie!$K41&lt;&gt;"",VLOOKUP(Coppie!$K41,CATEGORIE!$CE$54:$CF$69,2,FALSE),""),0)</f>
      </c>
      <c r="M41" s="184">
        <f>IF(Coppie!$L41&lt;&gt;"","X","")</f>
      </c>
      <c r="N41" s="184"/>
      <c r="O41" s="184"/>
    </row>
    <row r="42" spans="1:15" ht="24.75" customHeight="1">
      <c r="A42" s="184"/>
      <c r="B42" s="185"/>
      <c r="C42" s="187"/>
      <c r="D42" s="196">
        <f t="shared" si="0"/>
        <v>0</v>
      </c>
      <c r="E42" s="197">
        <f>IF(Coppie!$B42&lt;&gt;"",VLOOKUP(Coppie!$B$9:$B$43,Singoli!$D$9:$AM$108,36,FALSE),"")</f>
      </c>
      <c r="F42" s="197">
        <f>IF(Coppie!$C42&lt;&gt;"",VLOOKUP(Coppie!$C$9:$C$43,Singoli!$D$9:$AM$108,36,FALSE),"")</f>
      </c>
      <c r="G42" s="197">
        <f>IF(Coppie!$E42&lt;&gt;"",VLOOKUP(Coppie!$B$9:$B$43,Singoli!$D$9:$G$108,4,FALSE),"")</f>
      </c>
      <c r="H42" s="197">
        <f>IF(Coppie!$C42&lt;&gt;"",VLOOKUP(Coppie!$C$9:$C$43,Singoli!$D$9:$G$108,4,FALSE),"")</f>
      </c>
      <c r="I42" s="197">
        <f>IF(Coppie!$G42=Coppie!$H42,Coppie!$G42,"Mix")</f>
      </c>
      <c r="J42" s="197">
        <f>IF(Coppie!$B42&lt;&gt;"",IF(Coppie!$E42&gt;=Coppie!$F42,VLOOKUP(Coppie!$B42,Singoli!$D$9:$AE$108,28,FALSE),VLOOKUP(Coppie!$C42,Singoli!$D$9:$AE$108,28,FALSE)),"")</f>
      </c>
      <c r="K42" s="197">
        <f>Coppie!$J42</f>
      </c>
      <c r="L42" s="186">
        <f>_xlfn.IFERROR(IF(Coppie!$K42&lt;&gt;"",VLOOKUP(Coppie!$K42,CATEGORIE!$CE$54:$CF$69,2,FALSE),""),0)</f>
      </c>
      <c r="M42" s="184">
        <f>IF(Coppie!$L42&lt;&gt;"","X","")</f>
      </c>
      <c r="N42" s="184"/>
      <c r="O42" s="184"/>
    </row>
    <row r="43" spans="1:15" ht="24.75" customHeight="1">
      <c r="A43" s="184"/>
      <c r="B43" s="185"/>
      <c r="C43" s="187"/>
      <c r="D43" s="196">
        <f t="shared" si="0"/>
        <v>0</v>
      </c>
      <c r="E43" s="197">
        <f>IF(Coppie!$B43&lt;&gt;"",VLOOKUP(Coppie!$B$9:$B$43,Singoli!$D$9:$AM$108,36,FALSE),"")</f>
      </c>
      <c r="F43" s="197">
        <f>IF(Coppie!$C43&lt;&gt;"",VLOOKUP(Coppie!$C$9:$C$43,Singoli!$D$9:$AM$108,36,FALSE),"")</f>
      </c>
      <c r="G43" s="197">
        <f>IF(Coppie!$E43&lt;&gt;"",VLOOKUP(Coppie!$B$9:$B$43,Singoli!$D$9:$G$108,4,FALSE),"")</f>
      </c>
      <c r="H43" s="197">
        <f>IF(Coppie!$C43&lt;&gt;"",VLOOKUP(Coppie!$C$9:$C$43,Singoli!$D$9:$G$108,4,FALSE),"")</f>
      </c>
      <c r="I43" s="197">
        <f>IF(Coppie!$G43=Coppie!$H43,Coppie!$G43,"Mix")</f>
      </c>
      <c r="J43" s="197">
        <f>IF(Coppie!$B43&lt;&gt;"",IF(Coppie!$E43&gt;=Coppie!$F43,VLOOKUP(Coppie!$B43,Singoli!$D$9:$AE$108,28,FALSE),VLOOKUP(Coppie!$C43,Singoli!$D$9:$AE$108,28,FALSE)),"")</f>
      </c>
      <c r="K43" s="197">
        <f>Coppie!$J43</f>
      </c>
      <c r="L43" s="186">
        <f>_xlfn.IFERROR(IF(Coppie!$K43&lt;&gt;"",VLOOKUP(Coppie!$K43,CATEGORIE!$CE$54:$CF$69,2,FALSE),""),0)</f>
      </c>
      <c r="M43" s="184">
        <f>IF(Coppie!$L43&lt;&gt;"","X","")</f>
      </c>
      <c r="N43" s="184"/>
      <c r="O43" s="184"/>
    </row>
    <row r="44" spans="1:12" ht="24.75" customHeight="1">
      <c r="A44" s="179"/>
      <c r="B44" s="78"/>
      <c r="C44" s="79"/>
      <c r="D44" s="80"/>
      <c r="E44" s="80"/>
      <c r="F44" s="80"/>
      <c r="G44" s="80"/>
      <c r="H44" s="80"/>
      <c r="I44" s="80"/>
      <c r="J44" s="80"/>
      <c r="K44" s="82"/>
      <c r="L44" s="77"/>
    </row>
    <row r="45" spans="1:12" ht="24.75" customHeight="1">
      <c r="A45" s="179"/>
      <c r="B45" s="78"/>
      <c r="C45" s="79"/>
      <c r="D45" s="80"/>
      <c r="E45" s="80"/>
      <c r="F45" s="80"/>
      <c r="G45" s="80"/>
      <c r="H45" s="80"/>
      <c r="I45" s="80"/>
      <c r="J45" s="80"/>
      <c r="K45" s="82"/>
      <c r="L45" s="77"/>
    </row>
    <row r="46" spans="1:12" ht="24.75" customHeight="1">
      <c r="A46" s="179"/>
      <c r="B46" s="78"/>
      <c r="C46" s="79"/>
      <c r="D46" s="80"/>
      <c r="E46" s="80"/>
      <c r="F46" s="80"/>
      <c r="G46" s="80"/>
      <c r="H46" s="80"/>
      <c r="I46" s="80"/>
      <c r="J46" s="80"/>
      <c r="K46" s="82"/>
      <c r="L46" s="77"/>
    </row>
    <row r="47" spans="1:12" ht="24.75" customHeight="1">
      <c r="A47" s="179"/>
      <c r="B47" s="78"/>
      <c r="C47" s="79"/>
      <c r="D47" s="80"/>
      <c r="E47" s="80"/>
      <c r="F47" s="80"/>
      <c r="G47" s="80"/>
      <c r="H47" s="80"/>
      <c r="I47" s="80"/>
      <c r="J47" s="80"/>
      <c r="K47" s="82"/>
      <c r="L47" s="77"/>
    </row>
    <row r="48" spans="1:12" ht="24.75" customHeight="1">
      <c r="A48" s="179"/>
      <c r="B48" s="78"/>
      <c r="C48" s="79"/>
      <c r="D48" s="80"/>
      <c r="E48" s="80"/>
      <c r="F48" s="80"/>
      <c r="G48" s="80"/>
      <c r="H48" s="80"/>
      <c r="I48" s="80"/>
      <c r="J48" s="80"/>
      <c r="K48" s="82"/>
      <c r="L48" s="77"/>
    </row>
    <row r="49" spans="1:12" ht="24.75" customHeight="1">
      <c r="A49" s="179"/>
      <c r="B49" s="78"/>
      <c r="C49" s="79"/>
      <c r="D49" s="80"/>
      <c r="E49" s="80"/>
      <c r="F49" s="80"/>
      <c r="G49" s="80"/>
      <c r="H49" s="80"/>
      <c r="I49" s="80"/>
      <c r="J49" s="80"/>
      <c r="K49" s="82"/>
      <c r="L49" s="77"/>
    </row>
    <row r="50" spans="1:12" ht="24.75" customHeight="1">
      <c r="A50" s="179"/>
      <c r="B50" s="78"/>
      <c r="C50" s="79"/>
      <c r="D50" s="80"/>
      <c r="E50" s="80"/>
      <c r="F50" s="80"/>
      <c r="G50" s="80"/>
      <c r="H50" s="80"/>
      <c r="I50" s="80"/>
      <c r="J50" s="80"/>
      <c r="K50" s="82"/>
      <c r="L50" s="77"/>
    </row>
    <row r="51" spans="1:12" ht="24.75" customHeight="1">
      <c r="A51" s="179"/>
      <c r="B51" s="78"/>
      <c r="C51" s="79"/>
      <c r="D51" s="80"/>
      <c r="E51" s="80"/>
      <c r="F51" s="80"/>
      <c r="G51" s="80"/>
      <c r="H51" s="80"/>
      <c r="I51" s="80"/>
      <c r="J51" s="80"/>
      <c r="K51" s="82"/>
      <c r="L51" s="77"/>
    </row>
    <row r="52" spans="1:12" ht="24.75" customHeight="1">
      <c r="A52" s="179"/>
      <c r="B52" s="78"/>
      <c r="C52" s="79"/>
      <c r="D52" s="80"/>
      <c r="E52" s="80"/>
      <c r="F52" s="80"/>
      <c r="G52" s="80"/>
      <c r="H52" s="80"/>
      <c r="I52" s="80"/>
      <c r="J52" s="80"/>
      <c r="K52" s="82"/>
      <c r="L52" s="77"/>
    </row>
    <row r="53" spans="1:12" ht="24.75" customHeight="1">
      <c r="A53" s="179"/>
      <c r="B53" s="78"/>
      <c r="C53" s="79"/>
      <c r="D53" s="80"/>
      <c r="E53" s="80"/>
      <c r="F53" s="80"/>
      <c r="G53" s="80"/>
      <c r="H53" s="80"/>
      <c r="I53" s="80"/>
      <c r="J53" s="80"/>
      <c r="K53" s="82"/>
      <c r="L53" s="77"/>
    </row>
    <row r="54" spans="1:12" ht="24.75" customHeight="1">
      <c r="A54" s="179"/>
      <c r="B54" s="78"/>
      <c r="C54" s="79"/>
      <c r="D54" s="80"/>
      <c r="E54" s="80"/>
      <c r="F54" s="80"/>
      <c r="G54" s="80"/>
      <c r="H54" s="80"/>
      <c r="I54" s="80"/>
      <c r="J54" s="80"/>
      <c r="K54" s="82"/>
      <c r="L54" s="77"/>
    </row>
    <row r="55" spans="1:12" ht="24.75" customHeight="1">
      <c r="A55" s="179"/>
      <c r="B55" s="78"/>
      <c r="C55" s="79"/>
      <c r="D55" s="80"/>
      <c r="E55" s="80"/>
      <c r="F55" s="80"/>
      <c r="G55" s="80"/>
      <c r="H55" s="80"/>
      <c r="I55" s="80"/>
      <c r="J55" s="80"/>
      <c r="K55" s="82"/>
      <c r="L55" s="77"/>
    </row>
    <row r="56" spans="1:12" ht="24.75" customHeight="1">
      <c r="A56" s="179"/>
      <c r="B56" s="78"/>
      <c r="C56" s="79"/>
      <c r="D56" s="80"/>
      <c r="E56" s="80"/>
      <c r="F56" s="80"/>
      <c r="G56" s="80"/>
      <c r="H56" s="80"/>
      <c r="I56" s="80"/>
      <c r="J56" s="80"/>
      <c r="K56" s="82"/>
      <c r="L56" s="77"/>
    </row>
    <row r="57" spans="1:12" ht="24.75" customHeight="1">
      <c r="A57" s="179"/>
      <c r="B57" s="78"/>
      <c r="C57" s="79"/>
      <c r="D57" s="80"/>
      <c r="E57" s="80"/>
      <c r="F57" s="80"/>
      <c r="G57" s="80"/>
      <c r="H57" s="80"/>
      <c r="I57" s="80"/>
      <c r="J57" s="80"/>
      <c r="K57" s="82"/>
      <c r="L57" s="77"/>
    </row>
    <row r="58" spans="1:12" ht="24.75" customHeight="1">
      <c r="A58" s="179"/>
      <c r="B58" s="78"/>
      <c r="C58" s="79"/>
      <c r="D58" s="80"/>
      <c r="E58" s="80"/>
      <c r="F58" s="80"/>
      <c r="G58" s="80"/>
      <c r="H58" s="80"/>
      <c r="I58" s="80"/>
      <c r="J58" s="80"/>
      <c r="K58" s="82"/>
      <c r="L58" s="77"/>
    </row>
    <row r="59" spans="1:12" ht="24.75" customHeight="1">
      <c r="A59" s="179"/>
      <c r="B59" s="78"/>
      <c r="C59" s="79"/>
      <c r="D59" s="80"/>
      <c r="E59" s="80"/>
      <c r="F59" s="80"/>
      <c r="G59" s="80"/>
      <c r="H59" s="80"/>
      <c r="I59" s="80"/>
      <c r="J59" s="80"/>
      <c r="K59" s="82"/>
      <c r="L59" s="77"/>
    </row>
    <row r="60" spans="1:12" ht="24.75" customHeight="1">
      <c r="A60" s="179"/>
      <c r="B60" s="78"/>
      <c r="C60" s="79"/>
      <c r="D60" s="80"/>
      <c r="E60" s="80"/>
      <c r="F60" s="80"/>
      <c r="G60" s="80"/>
      <c r="H60" s="80"/>
      <c r="I60" s="80"/>
      <c r="J60" s="80"/>
      <c r="K60" s="82"/>
      <c r="L60" s="77"/>
    </row>
    <row r="61" spans="1:12" ht="24.75" customHeight="1">
      <c r="A61" s="179"/>
      <c r="B61" s="78"/>
      <c r="C61" s="79"/>
      <c r="D61" s="80"/>
      <c r="E61" s="80"/>
      <c r="F61" s="80"/>
      <c r="G61" s="80"/>
      <c r="H61" s="80"/>
      <c r="I61" s="80"/>
      <c r="J61" s="80"/>
      <c r="K61" s="82"/>
      <c r="L61" s="77"/>
    </row>
    <row r="62" spans="1:12" ht="24.75" customHeight="1">
      <c r="A62" s="179"/>
      <c r="B62" s="78"/>
      <c r="C62" s="79"/>
      <c r="D62" s="80"/>
      <c r="E62" s="80"/>
      <c r="F62" s="80"/>
      <c r="G62" s="80"/>
      <c r="H62" s="80"/>
      <c r="I62" s="80"/>
      <c r="J62" s="80"/>
      <c r="K62" s="82"/>
      <c r="L62" s="77"/>
    </row>
    <row r="63" spans="1:12" ht="24.75" customHeight="1">
      <c r="A63" s="179"/>
      <c r="B63" s="78"/>
      <c r="C63" s="79"/>
      <c r="D63" s="80"/>
      <c r="E63" s="80"/>
      <c r="F63" s="80"/>
      <c r="G63" s="80"/>
      <c r="H63" s="80"/>
      <c r="I63" s="80"/>
      <c r="J63" s="80"/>
      <c r="K63" s="82"/>
      <c r="L63" s="77"/>
    </row>
    <row r="64" spans="1:12" ht="24.75" customHeight="1">
      <c r="A64" s="179"/>
      <c r="B64" s="78"/>
      <c r="C64" s="79"/>
      <c r="D64" s="80"/>
      <c r="E64" s="80"/>
      <c r="F64" s="80"/>
      <c r="G64" s="80"/>
      <c r="H64" s="80"/>
      <c r="I64" s="80"/>
      <c r="J64" s="80"/>
      <c r="K64" s="82"/>
      <c r="L64" s="77"/>
    </row>
    <row r="65" spans="1:12" ht="24.75" customHeight="1">
      <c r="A65" s="179"/>
      <c r="B65" s="78"/>
      <c r="C65" s="79"/>
      <c r="D65" s="80"/>
      <c r="E65" s="80"/>
      <c r="F65" s="80"/>
      <c r="G65" s="80"/>
      <c r="H65" s="80"/>
      <c r="I65" s="80"/>
      <c r="J65" s="80"/>
      <c r="K65" s="82"/>
      <c r="L65" s="77"/>
    </row>
    <row r="66" spans="1:12" ht="24.75" customHeight="1">
      <c r="A66" s="179"/>
      <c r="B66" s="78"/>
      <c r="C66" s="79"/>
      <c r="D66" s="80"/>
      <c r="E66" s="80"/>
      <c r="F66" s="80"/>
      <c r="G66" s="80"/>
      <c r="H66" s="80"/>
      <c r="I66" s="80"/>
      <c r="J66" s="80"/>
      <c r="K66" s="82"/>
      <c r="L66" s="77"/>
    </row>
    <row r="67" spans="1:12" ht="24.75" customHeight="1">
      <c r="A67" s="179"/>
      <c r="B67" s="78"/>
      <c r="C67" s="79"/>
      <c r="D67" s="80"/>
      <c r="E67" s="80"/>
      <c r="F67" s="80"/>
      <c r="G67" s="80"/>
      <c r="H67" s="80"/>
      <c r="I67" s="80"/>
      <c r="J67" s="80"/>
      <c r="K67" s="82"/>
      <c r="L67" s="77"/>
    </row>
    <row r="68" spans="1:12" ht="24.75" customHeight="1">
      <c r="A68" s="179"/>
      <c r="B68" s="78"/>
      <c r="C68" s="79"/>
      <c r="D68" s="80"/>
      <c r="E68" s="80"/>
      <c r="F68" s="80"/>
      <c r="G68" s="80"/>
      <c r="H68" s="80"/>
      <c r="I68" s="80"/>
      <c r="J68" s="80"/>
      <c r="K68" s="82"/>
      <c r="L68" s="77"/>
    </row>
    <row r="69" spans="1:12" ht="24.75" customHeight="1">
      <c r="A69" s="179"/>
      <c r="B69" s="78"/>
      <c r="C69" s="79"/>
      <c r="D69" s="80"/>
      <c r="E69" s="80"/>
      <c r="F69" s="80"/>
      <c r="G69" s="80"/>
      <c r="H69" s="80"/>
      <c r="I69" s="80"/>
      <c r="J69" s="80"/>
      <c r="K69" s="82"/>
      <c r="L69" s="77"/>
    </row>
    <row r="70" spans="1:12" ht="24.75" customHeight="1">
      <c r="A70" s="179"/>
      <c r="B70" s="78"/>
      <c r="C70" s="79"/>
      <c r="D70" s="80"/>
      <c r="E70" s="80"/>
      <c r="F70" s="80"/>
      <c r="G70" s="80"/>
      <c r="H70" s="80"/>
      <c r="I70" s="80"/>
      <c r="J70" s="80"/>
      <c r="K70" s="82"/>
      <c r="L70" s="77"/>
    </row>
    <row r="71" spans="1:12" ht="24.75" customHeight="1">
      <c r="A71" s="179"/>
      <c r="B71" s="78"/>
      <c r="C71" s="79"/>
      <c r="D71" s="80"/>
      <c r="E71" s="80"/>
      <c r="F71" s="80"/>
      <c r="G71" s="80"/>
      <c r="H71" s="80"/>
      <c r="I71" s="80"/>
      <c r="J71" s="80"/>
      <c r="K71" s="82"/>
      <c r="L71" s="77"/>
    </row>
    <row r="72" spans="1:12" ht="24.75" customHeight="1">
      <c r="A72" s="179"/>
      <c r="B72" s="78"/>
      <c r="C72" s="79"/>
      <c r="D72" s="80"/>
      <c r="E72" s="80"/>
      <c r="F72" s="80"/>
      <c r="G72" s="80"/>
      <c r="H72" s="80"/>
      <c r="I72" s="80"/>
      <c r="J72" s="80"/>
      <c r="K72" s="82"/>
      <c r="L72" s="77"/>
    </row>
    <row r="73" spans="1:12" ht="24.75" customHeight="1">
      <c r="A73" s="179"/>
      <c r="B73" s="78"/>
      <c r="C73" s="79"/>
      <c r="D73" s="80"/>
      <c r="E73" s="80"/>
      <c r="F73" s="80"/>
      <c r="G73" s="80"/>
      <c r="H73" s="80"/>
      <c r="I73" s="80"/>
      <c r="J73" s="80"/>
      <c r="K73" s="82"/>
      <c r="L73" s="77"/>
    </row>
    <row r="74" spans="1:12" ht="24.75" customHeight="1">
      <c r="A74" s="179"/>
      <c r="B74" s="78"/>
      <c r="C74" s="79"/>
      <c r="D74" s="80"/>
      <c r="E74" s="80"/>
      <c r="F74" s="80"/>
      <c r="G74" s="80"/>
      <c r="H74" s="80"/>
      <c r="I74" s="80"/>
      <c r="J74" s="80"/>
      <c r="K74" s="82"/>
      <c r="L74" s="77"/>
    </row>
    <row r="75" spans="1:12" ht="24.75" customHeight="1">
      <c r="A75" s="179"/>
      <c r="B75" s="78"/>
      <c r="C75" s="79"/>
      <c r="D75" s="80"/>
      <c r="E75" s="80"/>
      <c r="F75" s="80"/>
      <c r="G75" s="80"/>
      <c r="H75" s="80"/>
      <c r="I75" s="80"/>
      <c r="J75" s="80"/>
      <c r="K75" s="82"/>
      <c r="L75" s="77"/>
    </row>
    <row r="76" spans="1:12" ht="24.75" customHeight="1">
      <c r="A76" s="179"/>
      <c r="B76" s="78"/>
      <c r="C76" s="79"/>
      <c r="D76" s="80"/>
      <c r="E76" s="80"/>
      <c r="F76" s="80"/>
      <c r="G76" s="80"/>
      <c r="H76" s="80"/>
      <c r="I76" s="80"/>
      <c r="J76" s="80"/>
      <c r="K76" s="82"/>
      <c r="L76" s="77"/>
    </row>
    <row r="77" spans="1:12" ht="24.75" customHeight="1">
      <c r="A77" s="179"/>
      <c r="B77" s="78"/>
      <c r="C77" s="79"/>
      <c r="D77" s="80"/>
      <c r="E77" s="80"/>
      <c r="F77" s="80"/>
      <c r="G77" s="80"/>
      <c r="H77" s="80"/>
      <c r="I77" s="80"/>
      <c r="J77" s="80"/>
      <c r="K77" s="82"/>
      <c r="L77" s="77"/>
    </row>
    <row r="78" spans="1:12" ht="24.75" customHeight="1">
      <c r="A78" s="179"/>
      <c r="B78" s="78"/>
      <c r="C78" s="79"/>
      <c r="D78" s="80"/>
      <c r="E78" s="80"/>
      <c r="F78" s="80"/>
      <c r="G78" s="80"/>
      <c r="H78" s="80"/>
      <c r="I78" s="80"/>
      <c r="J78" s="80"/>
      <c r="K78" s="82"/>
      <c r="L78" s="77"/>
    </row>
    <row r="79" spans="1:12" ht="24.75" customHeight="1">
      <c r="A79" s="179"/>
      <c r="B79" s="78"/>
      <c r="C79" s="79"/>
      <c r="D79" s="80"/>
      <c r="E79" s="80"/>
      <c r="F79" s="80"/>
      <c r="G79" s="80"/>
      <c r="H79" s="80"/>
      <c r="I79" s="80"/>
      <c r="J79" s="80"/>
      <c r="K79" s="82"/>
      <c r="L79" s="77"/>
    </row>
    <row r="80" spans="1:12" ht="24.75" customHeight="1">
      <c r="A80" s="179"/>
      <c r="B80" s="78"/>
      <c r="C80" s="79"/>
      <c r="D80" s="80"/>
      <c r="E80" s="80"/>
      <c r="F80" s="80"/>
      <c r="G80" s="80"/>
      <c r="H80" s="80"/>
      <c r="I80" s="80"/>
      <c r="J80" s="80"/>
      <c r="K80" s="82"/>
      <c r="L80" s="77"/>
    </row>
    <row r="81" spans="1:12" ht="24.75" customHeight="1">
      <c r="A81" s="179"/>
      <c r="B81" s="78"/>
      <c r="C81" s="79"/>
      <c r="D81" s="80"/>
      <c r="E81" s="80"/>
      <c r="F81" s="80"/>
      <c r="G81" s="80"/>
      <c r="H81" s="80"/>
      <c r="I81" s="80"/>
      <c r="J81" s="80"/>
      <c r="K81" s="82"/>
      <c r="L81" s="77"/>
    </row>
    <row r="82" spans="1:12" ht="24.75" customHeight="1">
      <c r="A82" s="179"/>
      <c r="B82" s="78"/>
      <c r="C82" s="79"/>
      <c r="D82" s="80"/>
      <c r="E82" s="80"/>
      <c r="F82" s="80"/>
      <c r="G82" s="80"/>
      <c r="H82" s="80"/>
      <c r="I82" s="80"/>
      <c r="J82" s="80"/>
      <c r="K82" s="82"/>
      <c r="L82" s="77"/>
    </row>
    <row r="83" spans="1:12" ht="24.75" customHeight="1">
      <c r="A83" s="179"/>
      <c r="B83" s="78"/>
      <c r="C83" s="79"/>
      <c r="D83" s="80"/>
      <c r="E83" s="80"/>
      <c r="F83" s="80"/>
      <c r="G83" s="80"/>
      <c r="H83" s="80"/>
      <c r="I83" s="80"/>
      <c r="J83" s="80"/>
      <c r="K83" s="82"/>
      <c r="L83" s="77"/>
    </row>
    <row r="84" spans="1:12" ht="24.75" customHeight="1">
      <c r="A84" s="179"/>
      <c r="B84" s="78"/>
      <c r="C84" s="79"/>
      <c r="D84" s="80"/>
      <c r="E84" s="80"/>
      <c r="F84" s="80"/>
      <c r="G84" s="80"/>
      <c r="H84" s="80"/>
      <c r="I84" s="80"/>
      <c r="J84" s="80"/>
      <c r="K84" s="82"/>
      <c r="L84" s="77"/>
    </row>
    <row r="85" spans="1:12" ht="24.75" customHeight="1">
      <c r="A85" s="179"/>
      <c r="B85" s="78"/>
      <c r="C85" s="79"/>
      <c r="D85" s="80"/>
      <c r="E85" s="80"/>
      <c r="F85" s="80"/>
      <c r="G85" s="80"/>
      <c r="H85" s="80"/>
      <c r="I85" s="80"/>
      <c r="J85" s="80"/>
      <c r="K85" s="82"/>
      <c r="L85" s="77"/>
    </row>
    <row r="86" spans="1:12" ht="24.75" customHeight="1">
      <c r="A86" s="179"/>
      <c r="B86" s="78"/>
      <c r="C86" s="79"/>
      <c r="D86" s="80"/>
      <c r="E86" s="80"/>
      <c r="F86" s="80"/>
      <c r="G86" s="80"/>
      <c r="H86" s="80"/>
      <c r="I86" s="80"/>
      <c r="J86" s="80"/>
      <c r="K86" s="82"/>
      <c r="L86" s="77"/>
    </row>
    <row r="87" spans="1:12" ht="24.75" customHeight="1">
      <c r="A87" s="179"/>
      <c r="B87" s="78"/>
      <c r="C87" s="79"/>
      <c r="D87" s="80"/>
      <c r="E87" s="80"/>
      <c r="F87" s="80"/>
      <c r="G87" s="80"/>
      <c r="H87" s="80"/>
      <c r="I87" s="80"/>
      <c r="J87" s="80"/>
      <c r="K87" s="82"/>
      <c r="L87" s="77"/>
    </row>
    <row r="88" spans="1:12" ht="24.75" customHeight="1">
      <c r="A88" s="179"/>
      <c r="B88" s="78"/>
      <c r="C88" s="79"/>
      <c r="D88" s="80"/>
      <c r="E88" s="80"/>
      <c r="F88" s="80"/>
      <c r="G88" s="80"/>
      <c r="H88" s="80"/>
      <c r="I88" s="80"/>
      <c r="J88" s="80"/>
      <c r="K88" s="82"/>
      <c r="L88" s="77"/>
    </row>
    <row r="89" spans="1:12" ht="24.75" customHeight="1">
      <c r="A89" s="179"/>
      <c r="B89" s="78"/>
      <c r="C89" s="79"/>
      <c r="D89" s="80"/>
      <c r="E89" s="80"/>
      <c r="F89" s="80"/>
      <c r="G89" s="80"/>
      <c r="H89" s="80"/>
      <c r="I89" s="80"/>
      <c r="J89" s="80"/>
      <c r="K89" s="82"/>
      <c r="L89" s="77"/>
    </row>
    <row r="90" spans="1:12" ht="24.75" customHeight="1">
      <c r="A90" s="179"/>
      <c r="B90" s="78"/>
      <c r="C90" s="79"/>
      <c r="D90" s="80"/>
      <c r="E90" s="80"/>
      <c r="F90" s="80"/>
      <c r="G90" s="80"/>
      <c r="H90" s="80"/>
      <c r="I90" s="80"/>
      <c r="J90" s="80"/>
      <c r="K90" s="82"/>
      <c r="L90" s="77"/>
    </row>
    <row r="91" spans="1:12" ht="24.75" customHeight="1">
      <c r="A91" s="179"/>
      <c r="B91" s="78"/>
      <c r="C91" s="79"/>
      <c r="D91" s="80"/>
      <c r="E91" s="80"/>
      <c r="F91" s="80"/>
      <c r="G91" s="80"/>
      <c r="H91" s="80"/>
      <c r="I91" s="80"/>
      <c r="J91" s="80"/>
      <c r="K91" s="82"/>
      <c r="L91" s="77"/>
    </row>
    <row r="92" spans="1:12" ht="24.75" customHeight="1">
      <c r="A92" s="179"/>
      <c r="B92" s="78"/>
      <c r="C92" s="79"/>
      <c r="D92" s="80"/>
      <c r="E92" s="80"/>
      <c r="F92" s="80"/>
      <c r="G92" s="80"/>
      <c r="H92" s="80"/>
      <c r="I92" s="80"/>
      <c r="J92" s="80"/>
      <c r="K92" s="82"/>
      <c r="L92" s="77"/>
    </row>
    <row r="93" spans="1:12" ht="24.75" customHeight="1">
      <c r="A93" s="179"/>
      <c r="B93" s="78"/>
      <c r="C93" s="79"/>
      <c r="D93" s="80"/>
      <c r="E93" s="80"/>
      <c r="F93" s="80"/>
      <c r="G93" s="80"/>
      <c r="H93" s="80"/>
      <c r="I93" s="80"/>
      <c r="J93" s="80"/>
      <c r="K93" s="82"/>
      <c r="L93" s="77"/>
    </row>
    <row r="94" spans="1:12" ht="24.75" customHeight="1">
      <c r="A94" s="179"/>
      <c r="B94" s="78"/>
      <c r="C94" s="79"/>
      <c r="D94" s="80"/>
      <c r="E94" s="80"/>
      <c r="F94" s="80"/>
      <c r="G94" s="80"/>
      <c r="H94" s="80"/>
      <c r="I94" s="80"/>
      <c r="J94" s="80"/>
      <c r="K94" s="82"/>
      <c r="L94" s="77"/>
    </row>
    <row r="95" spans="1:12" ht="24.75" customHeight="1">
      <c r="A95" s="179"/>
      <c r="B95" s="78"/>
      <c r="C95" s="79"/>
      <c r="D95" s="80"/>
      <c r="E95" s="80"/>
      <c r="F95" s="80"/>
      <c r="G95" s="80"/>
      <c r="H95" s="80"/>
      <c r="I95" s="80"/>
      <c r="J95" s="80"/>
      <c r="K95" s="82"/>
      <c r="L95" s="77"/>
    </row>
    <row r="96" spans="1:12" ht="24.75" customHeight="1">
      <c r="A96" s="179"/>
      <c r="B96" s="78"/>
      <c r="C96" s="79"/>
      <c r="D96" s="80"/>
      <c r="E96" s="80"/>
      <c r="F96" s="80"/>
      <c r="G96" s="80"/>
      <c r="H96" s="80"/>
      <c r="I96" s="80"/>
      <c r="J96" s="80"/>
      <c r="K96" s="82"/>
      <c r="L96" s="77"/>
    </row>
    <row r="97" spans="1:12" ht="24.75" customHeight="1">
      <c r="A97" s="179"/>
      <c r="B97" s="78"/>
      <c r="C97" s="79"/>
      <c r="D97" s="80"/>
      <c r="E97" s="80"/>
      <c r="F97" s="80"/>
      <c r="G97" s="80"/>
      <c r="H97" s="80"/>
      <c r="I97" s="80"/>
      <c r="J97" s="80"/>
      <c r="K97" s="82"/>
      <c r="L97" s="77"/>
    </row>
    <row r="98" spans="1:12" ht="24.75" customHeight="1">
      <c r="A98" s="179"/>
      <c r="B98" s="78"/>
      <c r="C98" s="79"/>
      <c r="D98" s="80"/>
      <c r="E98" s="80"/>
      <c r="F98" s="80"/>
      <c r="G98" s="80"/>
      <c r="H98" s="80"/>
      <c r="I98" s="80"/>
      <c r="J98" s="80"/>
      <c r="K98" s="82"/>
      <c r="L98" s="77"/>
    </row>
    <row r="99" spans="1:12" ht="24.75" customHeight="1">
      <c r="A99" s="179"/>
      <c r="B99" s="78"/>
      <c r="C99" s="79"/>
      <c r="D99" s="80"/>
      <c r="E99" s="80"/>
      <c r="F99" s="80"/>
      <c r="G99" s="80"/>
      <c r="H99" s="80"/>
      <c r="I99" s="80"/>
      <c r="J99" s="80"/>
      <c r="K99" s="82"/>
      <c r="L99" s="77"/>
    </row>
    <row r="100" spans="1:12" ht="24.75" customHeight="1">
      <c r="A100" s="179"/>
      <c r="B100" s="78"/>
      <c r="C100" s="79"/>
      <c r="D100" s="80"/>
      <c r="E100" s="80"/>
      <c r="F100" s="80"/>
      <c r="G100" s="80"/>
      <c r="H100" s="80"/>
      <c r="I100" s="80"/>
      <c r="J100" s="80"/>
      <c r="K100" s="82"/>
      <c r="L100" s="77"/>
    </row>
    <row r="101" spans="1:12" ht="24.75" customHeight="1">
      <c r="A101" s="179"/>
      <c r="B101" s="78"/>
      <c r="C101" s="79"/>
      <c r="D101" s="80"/>
      <c r="E101" s="80"/>
      <c r="F101" s="80"/>
      <c r="G101" s="80"/>
      <c r="H101" s="80"/>
      <c r="I101" s="80"/>
      <c r="J101" s="80"/>
      <c r="K101" s="82"/>
      <c r="L101" s="77"/>
    </row>
    <row r="102" spans="1:12" ht="24.75" customHeight="1">
      <c r="A102" s="179"/>
      <c r="B102" s="78"/>
      <c r="C102" s="79"/>
      <c r="D102" s="80"/>
      <c r="E102" s="80"/>
      <c r="F102" s="80"/>
      <c r="G102" s="80"/>
      <c r="H102" s="80"/>
      <c r="I102" s="80"/>
      <c r="J102" s="80"/>
      <c r="K102" s="82"/>
      <c r="L102" s="77"/>
    </row>
    <row r="103" spans="1:12" ht="24.75" customHeight="1">
      <c r="A103" s="179"/>
      <c r="B103" s="78"/>
      <c r="C103" s="79"/>
      <c r="D103" s="80"/>
      <c r="E103" s="80"/>
      <c r="F103" s="80"/>
      <c r="G103" s="80"/>
      <c r="H103" s="80"/>
      <c r="I103" s="80"/>
      <c r="J103" s="80"/>
      <c r="K103" s="82"/>
      <c r="L103" s="77"/>
    </row>
    <row r="104" spans="1:12" ht="24.75" customHeight="1">
      <c r="A104" s="179"/>
      <c r="B104" s="78"/>
      <c r="C104" s="79"/>
      <c r="D104" s="80"/>
      <c r="E104" s="80"/>
      <c r="F104" s="80"/>
      <c r="G104" s="80"/>
      <c r="H104" s="80"/>
      <c r="I104" s="80"/>
      <c r="J104" s="80"/>
      <c r="K104" s="82"/>
      <c r="L104" s="77"/>
    </row>
    <row r="105" spans="1:12" ht="24.75" customHeight="1">
      <c r="A105" s="179"/>
      <c r="B105" s="78"/>
      <c r="C105" s="79"/>
      <c r="D105" s="80"/>
      <c r="E105" s="80"/>
      <c r="F105" s="80"/>
      <c r="G105" s="80"/>
      <c r="H105" s="80"/>
      <c r="I105" s="80"/>
      <c r="J105" s="80"/>
      <c r="K105" s="82"/>
      <c r="L105" s="77"/>
    </row>
    <row r="106" spans="1:12" ht="24.75" customHeight="1">
      <c r="A106" s="179"/>
      <c r="B106" s="78"/>
      <c r="C106" s="79"/>
      <c r="D106" s="80"/>
      <c r="E106" s="80"/>
      <c r="F106" s="80"/>
      <c r="G106" s="80"/>
      <c r="H106" s="80"/>
      <c r="I106" s="80"/>
      <c r="J106" s="80"/>
      <c r="K106" s="82"/>
      <c r="L106" s="77"/>
    </row>
    <row r="107" spans="1:12" ht="24.75" customHeight="1">
      <c r="A107" s="179"/>
      <c r="B107" s="78"/>
      <c r="C107" s="79"/>
      <c r="D107" s="80"/>
      <c r="E107" s="80"/>
      <c r="F107" s="80"/>
      <c r="G107" s="80"/>
      <c r="H107" s="80"/>
      <c r="I107" s="80"/>
      <c r="J107" s="80"/>
      <c r="K107" s="82"/>
      <c r="L107" s="77"/>
    </row>
    <row r="108" spans="1:12" ht="24.75" customHeight="1">
      <c r="A108" s="179"/>
      <c r="B108" s="78"/>
      <c r="C108" s="79"/>
      <c r="D108" s="80"/>
      <c r="E108" s="80"/>
      <c r="F108" s="80"/>
      <c r="G108" s="80"/>
      <c r="H108" s="80"/>
      <c r="I108" s="80"/>
      <c r="J108" s="80"/>
      <c r="K108" s="82"/>
      <c r="L108" s="77"/>
    </row>
    <row r="109" spans="1:12" ht="24.75" customHeight="1">
      <c r="A109" s="179"/>
      <c r="B109" s="78"/>
      <c r="C109" s="79"/>
      <c r="D109" s="80"/>
      <c r="E109" s="80"/>
      <c r="F109" s="80"/>
      <c r="G109" s="80"/>
      <c r="H109" s="80"/>
      <c r="I109" s="80"/>
      <c r="J109" s="80"/>
      <c r="K109" s="82"/>
      <c r="L109" s="77"/>
    </row>
    <row r="110" spans="1:12" ht="24.75" customHeight="1">
      <c r="A110" s="179"/>
      <c r="B110" s="78"/>
      <c r="C110" s="79"/>
      <c r="D110" s="80"/>
      <c r="E110" s="80"/>
      <c r="F110" s="80"/>
      <c r="G110" s="80"/>
      <c r="H110" s="80"/>
      <c r="I110" s="80"/>
      <c r="J110" s="80"/>
      <c r="K110" s="82"/>
      <c r="L110" s="77"/>
    </row>
    <row r="111" spans="1:12" ht="24.75" customHeight="1">
      <c r="A111" s="179"/>
      <c r="B111" s="78"/>
      <c r="C111" s="79"/>
      <c r="D111" s="80"/>
      <c r="E111" s="80"/>
      <c r="F111" s="80"/>
      <c r="G111" s="80"/>
      <c r="H111" s="80"/>
      <c r="I111" s="80"/>
      <c r="J111" s="80"/>
      <c r="K111" s="82"/>
      <c r="L111" s="77"/>
    </row>
    <row r="112" spans="1:12" ht="24.75" customHeight="1">
      <c r="A112" s="179"/>
      <c r="B112" s="78"/>
      <c r="C112" s="79"/>
      <c r="D112" s="80"/>
      <c r="E112" s="80"/>
      <c r="F112" s="80"/>
      <c r="G112" s="80"/>
      <c r="H112" s="80"/>
      <c r="I112" s="80"/>
      <c r="J112" s="80"/>
      <c r="K112" s="82"/>
      <c r="L112" s="77"/>
    </row>
    <row r="113" spans="1:12" ht="24.75" customHeight="1">
      <c r="A113" s="179"/>
      <c r="B113" s="78"/>
      <c r="C113" s="79"/>
      <c r="D113" s="80"/>
      <c r="E113" s="80"/>
      <c r="F113" s="80"/>
      <c r="G113" s="80"/>
      <c r="H113" s="80"/>
      <c r="I113" s="80"/>
      <c r="J113" s="80"/>
      <c r="K113" s="82"/>
      <c r="L113" s="77"/>
    </row>
    <row r="114" spans="1:12" ht="24.75" customHeight="1">
      <c r="A114" s="179"/>
      <c r="B114" s="78"/>
      <c r="C114" s="79"/>
      <c r="D114" s="80"/>
      <c r="E114" s="80"/>
      <c r="F114" s="80"/>
      <c r="G114" s="80"/>
      <c r="H114" s="80"/>
      <c r="I114" s="80"/>
      <c r="J114" s="80"/>
      <c r="K114" s="82"/>
      <c r="L114" s="77"/>
    </row>
    <row r="115" spans="1:12" ht="24.75" customHeight="1">
      <c r="A115" s="179"/>
      <c r="B115" s="78"/>
      <c r="C115" s="79"/>
      <c r="D115" s="80"/>
      <c r="E115" s="80"/>
      <c r="F115" s="80"/>
      <c r="G115" s="80"/>
      <c r="H115" s="80"/>
      <c r="I115" s="80"/>
      <c r="J115" s="80"/>
      <c r="K115" s="82"/>
      <c r="L115" s="77"/>
    </row>
    <row r="116" spans="1:12" ht="24.75" customHeight="1">
      <c r="A116" s="179"/>
      <c r="B116" s="78"/>
      <c r="C116" s="79"/>
      <c r="D116" s="80"/>
      <c r="E116" s="80"/>
      <c r="F116" s="80"/>
      <c r="G116" s="80"/>
      <c r="H116" s="80"/>
      <c r="I116" s="80"/>
      <c r="J116" s="80"/>
      <c r="K116" s="82"/>
      <c r="L116" s="77"/>
    </row>
    <row r="117" spans="1:12" ht="24.75" customHeight="1">
      <c r="A117" s="179"/>
      <c r="B117" s="78"/>
      <c r="C117" s="79"/>
      <c r="D117" s="80"/>
      <c r="E117" s="80"/>
      <c r="F117" s="80"/>
      <c r="G117" s="80"/>
      <c r="H117" s="80"/>
      <c r="I117" s="80"/>
      <c r="J117" s="80"/>
      <c r="K117" s="82"/>
      <c r="L117" s="77"/>
    </row>
    <row r="118" spans="1:12" ht="24.75" customHeight="1">
      <c r="A118" s="179"/>
      <c r="B118" s="78"/>
      <c r="C118" s="79"/>
      <c r="D118" s="80"/>
      <c r="E118" s="80"/>
      <c r="F118" s="80"/>
      <c r="G118" s="80"/>
      <c r="H118" s="80"/>
      <c r="I118" s="80"/>
      <c r="J118" s="80"/>
      <c r="K118" s="82"/>
      <c r="L118" s="77"/>
    </row>
    <row r="119" spans="1:12" ht="24.75" customHeight="1">
      <c r="A119" s="179"/>
      <c r="B119" s="78"/>
      <c r="C119" s="79"/>
      <c r="D119" s="80"/>
      <c r="E119" s="80"/>
      <c r="F119" s="80"/>
      <c r="G119" s="80"/>
      <c r="H119" s="80"/>
      <c r="I119" s="80"/>
      <c r="J119" s="80"/>
      <c r="K119" s="82"/>
      <c r="L119" s="77"/>
    </row>
    <row r="120" spans="1:12" ht="24.75" customHeight="1">
      <c r="A120" s="179"/>
      <c r="B120" s="78"/>
      <c r="C120" s="79"/>
      <c r="D120" s="80"/>
      <c r="E120" s="80"/>
      <c r="F120" s="80"/>
      <c r="G120" s="80"/>
      <c r="H120" s="80"/>
      <c r="I120" s="80"/>
      <c r="J120" s="80"/>
      <c r="K120" s="82"/>
      <c r="L120" s="77"/>
    </row>
    <row r="121" spans="1:12" ht="24.75" customHeight="1">
      <c r="A121" s="179"/>
      <c r="B121" s="78"/>
      <c r="C121" s="79"/>
      <c r="D121" s="80"/>
      <c r="E121" s="80"/>
      <c r="F121" s="80"/>
      <c r="G121" s="80"/>
      <c r="H121" s="80"/>
      <c r="I121" s="80"/>
      <c r="J121" s="80"/>
      <c r="K121" s="82"/>
      <c r="L121" s="77"/>
    </row>
  </sheetData>
  <sheetProtection sheet="1" objects="1" scenarios="1" insertRows="0" selectLockedCells="1" autoFilter="0"/>
  <mergeCells count="10">
    <mergeCell ref="D6:H6"/>
    <mergeCell ref="M6:N6"/>
    <mergeCell ref="F5:G5"/>
    <mergeCell ref="I5:K5"/>
    <mergeCell ref="V5:Y5"/>
    <mergeCell ref="T2:V2"/>
    <mergeCell ref="T3:V3"/>
    <mergeCell ref="T4:V4"/>
    <mergeCell ref="D5:E5"/>
    <mergeCell ref="M5:O5"/>
  </mergeCells>
  <conditionalFormatting sqref="L9:L43">
    <cfRule type="cellIs" priority="1" dxfId="0" operator="equal">
      <formula>0</formula>
    </cfRule>
  </conditionalFormatting>
  <dataValidations count="2">
    <dataValidation type="list" allowBlank="1" showInputMessage="1" showErrorMessage="1" sqref="C9:C43">
      <formula1>Elencoppia</formula1>
    </dataValidation>
    <dataValidation type="list" allowBlank="1" showInputMessage="1" showErrorMessage="1" sqref="B9:B43">
      <formula1>Elencoppia</formula1>
    </dataValidation>
  </dataValidations>
  <printOptions/>
  <pageMargins left="0" right="0" top="0.6692913385826772" bottom="0.11811023622047245" header="0.11811023622047245" footer="0"/>
  <pageSetup fitToHeight="2" orientation="portrait" paperSize="9" scale="75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cassanomassimo</dc:creator>
  <cp:keywords/>
  <dc:description/>
  <cp:lastModifiedBy>Presidenza Regionale</cp:lastModifiedBy>
  <cp:lastPrinted>2017-01-27T12:26:38Z</cp:lastPrinted>
  <dcterms:created xsi:type="dcterms:W3CDTF">2014-05-26T16:53:57Z</dcterms:created>
  <dcterms:modified xsi:type="dcterms:W3CDTF">2017-02-28T11:23:27Z</dcterms:modified>
  <cp:category/>
  <cp:version/>
  <cp:contentType/>
  <cp:contentStatus/>
</cp:coreProperties>
</file>